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rbova" reservationPassword="0"/>
  <workbookPr/>
  <bookViews>
    <workbookView xWindow="240" yWindow="120" windowWidth="14940" windowHeight="9225" activeTab="0"/>
  </bookViews>
  <sheets>
    <sheet name="Rekapitulace" sheetId="1" r:id="rId1"/>
    <sheet name="SO 000" sheetId="2" r:id="rId2"/>
    <sheet name="SO 001" sheetId="3" r:id="rId3"/>
    <sheet name="SO 101" sheetId="4" r:id="rId4"/>
    <sheet name="SO 102" sheetId="5" r:id="rId5"/>
    <sheet name="SO 116" sheetId="6" r:id="rId6"/>
    <sheet name="SO 117" sheetId="7" r:id="rId7"/>
    <sheet name="SO 122" sheetId="8" r:id="rId8"/>
    <sheet name="SO 123" sheetId="9" r:id="rId9"/>
    <sheet name="SO 124" sheetId="10" r:id="rId10"/>
    <sheet name="SO 125" sheetId="11" r:id="rId11"/>
    <sheet name="SO 134" sheetId="12" r:id="rId12"/>
    <sheet name="SO 182" sheetId="13" r:id="rId13"/>
    <sheet name="SO 191" sheetId="14" r:id="rId14"/>
    <sheet name="SO 201" sheetId="15" r:id="rId15"/>
    <sheet name="SO 301_SO 301.1" sheetId="16" r:id="rId16"/>
    <sheet name="SO 301_SO 301.2" sheetId="17" r:id="rId17"/>
    <sheet name="SO 302_SO 302" sheetId="18" r:id="rId18"/>
    <sheet name="SO 331_SO 331" sheetId="19" r:id="rId19"/>
    <sheet name="SO 333_SO 333" sheetId="20" r:id="rId20"/>
    <sheet name="SO 334_SO 334" sheetId="21" r:id="rId21"/>
    <sheet name="SO 335_SO 335" sheetId="22" r:id="rId22"/>
    <sheet name="SO 336_SO 336" sheetId="23" r:id="rId23"/>
    <sheet name="SO 337_SO 337" sheetId="24" r:id="rId24"/>
    <sheet name="SO 342" sheetId="25" r:id="rId25"/>
    <sheet name="SO 343" sheetId="26" r:id="rId26"/>
    <sheet name="SO 344" sheetId="27" r:id="rId27"/>
    <sheet name="SO 344.1" sheetId="28" r:id="rId28"/>
    <sheet name="SO 345" sheetId="29" r:id="rId29"/>
    <sheet name="SO 346" sheetId="30" r:id="rId30"/>
    <sheet name="SO 347" sheetId="31" r:id="rId31"/>
    <sheet name="SO 431" sheetId="32" r:id="rId32"/>
    <sheet name="SO 441.1" sheetId="33" r:id="rId33"/>
    <sheet name="SO 441.1.1" sheetId="34" r:id="rId34"/>
    <sheet name="SO 441.2" sheetId="35" r:id="rId35"/>
    <sheet name="SO 442.1" sheetId="36" r:id="rId36"/>
    <sheet name="SO 442.2" sheetId="37" r:id="rId37"/>
    <sheet name="SO 443.1" sheetId="38" r:id="rId38"/>
    <sheet name="SO 443.2" sheetId="39" r:id="rId39"/>
    <sheet name="SO 452" sheetId="40" r:id="rId40"/>
    <sheet name="SO 453" sheetId="41" r:id="rId41"/>
    <sheet name="SO 701" sheetId="42" r:id="rId42"/>
    <sheet name="SO 801" sheetId="43" r:id="rId43"/>
    <sheet name="SO 802" sheetId="44" r:id="rId44"/>
    <sheet name="SO 803" sheetId="45" r:id="rId45"/>
    <sheet name="SO 804" sheetId="46" r:id="rId46"/>
  </sheets>
  <definedNames/>
  <calcPr/>
  <webPublishing/>
</workbook>
</file>

<file path=xl/sharedStrings.xml><?xml version="1.0" encoding="utf-8"?>
<sst xmlns="http://schemas.openxmlformats.org/spreadsheetml/2006/main" count="29100" uniqueCount="3793">
  <si>
    <t>Firma: PK OSSENDORF s.r.o.</t>
  </si>
  <si>
    <t>Rekapitulace ceny</t>
  </si>
  <si>
    <t>Stavba: 2020 204.9 - Dopravní napojení ulice Markéty Kuncové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</si>
  <si>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</si>
  <si>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</si>
  <si>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</si>
  <si>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</si>
  <si>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</si>
  <si>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</si>
  <si>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</si>
  <si>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</si>
  <si>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</si>
  <si>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</si>
  <si>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</si>
  <si>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</si>
  <si>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2020 204.9</t>
  </si>
  <si>
    <t>Dopravní napojení ulice Markéty Kuncové PDPS</t>
  </si>
  <si>
    <t>O</t>
  </si>
  <si>
    <t>Rozpočet:</t>
  </si>
  <si>
    <t>0,00</t>
  </si>
  <si>
    <t>15,00</t>
  </si>
  <si>
    <t>21,00</t>
  </si>
  <si>
    <t>3</t>
  </si>
  <si>
    <t>2</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</si>
  <si>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</si>
  <si>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</si>
  <si>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</si>
  <si>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</si>
  <si>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</si>
  <si>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</si>
  <si>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</si>
  <si>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</si>
  <si>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</si>
  <si>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</si>
  <si>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</si>
  <si>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</si>
  <si>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</si>
  <si>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</si>
  <si>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</si>
  <si>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</si>
  <si>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</si>
  <si>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</si>
  <si>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</si>
  <si>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</si>
  <si>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</si>
  <si>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</si>
  <si>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</si>
  <si>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</si>
  <si>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01400</t>
  </si>
  <si>
    <t/>
  </si>
  <si>
    <t>POPLATKY SPRÁVCŮ ZA VÝLUKY IS</t>
  </si>
  <si>
    <t>KPL</t>
  </si>
  <si>
    <t>23 OTSKP</t>
  </si>
  <si>
    <t>PP</t>
  </si>
  <si>
    <t>poplatky správcům za výluky a odborný dozor při provádění inženýrských sítí</t>
  </si>
  <si>
    <t>VV</t>
  </si>
  <si>
    <t>TS</t>
  </si>
  <si>
    <t>zahrnuje jinde neuvedené poplatky související s výstavbou</t>
  </si>
  <si>
    <t>02510</t>
  </si>
  <si>
    <t>ZKOUŠENÍ MATERIÁLŮ ZKUŠEBNOU ZHOTOVITELE</t>
  </si>
  <si>
    <t>zkoušky akreditovanou zkušebnou - vč. protokolů a zpráv</t>
  </si>
  <si>
    <t>zkoušky akreditovanou zkušebnou nad rámec KZP 
zahrnuje veškeré náklady spojené s objednatelem požadovanými zkouškami</t>
  </si>
  <si>
    <t>02852</t>
  </si>
  <si>
    <t>PRŮZKUMNÉ PRÁCE DIAGNOSTIKY KONSTRUKCÍ V PODZEMÍ</t>
  </si>
  <si>
    <t>Kamerový průzkum Dešťové kanalizace Zbrojovka mezi šachtami RDA2 (ŠD1-0) a RDA0 (šdv5) pro rekolaudaci a předání do správy BVK.</t>
  </si>
  <si>
    <t>zahrnuje veškeré náklady spojené s objednatelem požadovanými pracemi</t>
  </si>
  <si>
    <t>02910</t>
  </si>
  <si>
    <t>OSTATNÍ POŽADAVKY - ZEMĚMĚŘIČSKÁ MĚŘENÍ - VYTYČENÍ STÁV. INŽENÝRSKÝCH SÍTÍ</t>
  </si>
  <si>
    <t>zahrnuje veškeré náklady spojené s objednatelem požadovanými pracemi,  
- pro stanovení orientační investorské ceny určete jednotkovou cenu jako 1% odhadované ceny stavby</t>
  </si>
  <si>
    <t>02911</t>
  </si>
  <si>
    <t>OSTATNÍ POŽADAVKY - GEODETICKÉ PRÁCE PŘI PROVÁDĚNÍ STAVBY</t>
  </si>
  <si>
    <t>OSTATNÍ POŽADAVKY - GEODETICKÉ ZAMĚŘENÍ SKUTEČNÉHO PROVEDENÍ STAVBY</t>
  </si>
  <si>
    <t>zpracování geodetického zaměření DSPS pro GIS a MMB OTS</t>
  </si>
  <si>
    <t>7</t>
  </si>
  <si>
    <t>02943</t>
  </si>
  <si>
    <t>OSTATNÍ POŽADAVKY - VYPRACOVÁNÍ RDS</t>
  </si>
  <si>
    <t>RDS pro všechny realizované stavební objekty</t>
  </si>
  <si>
    <t>8</t>
  </si>
  <si>
    <t>02943R</t>
  </si>
  <si>
    <t>OSTATNÍ POŽADAVKY - VYPRACOVÁNÍ VÝROBNÍ A DÍLENSKÉ DOKUMENTACE STAVBY</t>
  </si>
  <si>
    <t>02944</t>
  </si>
  <si>
    <t>OSTAT POŽADAVKY - DOKUMENTACE SKUTEČ PROVEDENÍ</t>
  </si>
  <si>
    <t>02946</t>
  </si>
  <si>
    <t>OSTAT POŽADAVKY - FOTODOKUMENTACE</t>
  </si>
  <si>
    <t>fotodokumentace průběhu stavby</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</si>
  <si>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</si>
  <si>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</si>
  <si>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</si>
  <si>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</si>
  <si>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12</t>
  </si>
  <si>
    <t>03170</t>
  </si>
  <si>
    <t>ZAŘÍZENÍ STAVENIŠTĚ - KOMUNIKACE A ZPEV PLOCHY</t>
  </si>
  <si>
    <t>vícenáklady pro zajištění průjezdu stavbou do garáží na ul. Skopalíkova</t>
  </si>
  <si>
    <t>Základy</t>
  </si>
  <si>
    <t>13</t>
  </si>
  <si>
    <t>265114R</t>
  </si>
  <si>
    <t>VRTY PRO ODVODNĚNÍ V PODZEMÍ</t>
  </si>
  <si>
    <t>KOMPLET</t>
  </si>
  <si>
    <t>D+M odvodňovací hydrovrty pro snížení hladiny podzemní vody dle návrhu zhotovitele vč. čerpání podzemní vody, zpracování dokumentace, projednání a povolení nakládání s podzemními vodami</t>
  </si>
  <si>
    <t>popis v TZ objektů řady 300</t>
  </si>
  <si>
    <t>SO 001</t>
  </si>
  <si>
    <t>Příprava území</t>
  </si>
  <si>
    <t>014102</t>
  </si>
  <si>
    <t>POPLATKY ZA SKLÁDKU - ZEMINA A KAMENÍ</t>
  </si>
  <si>
    <t>T</t>
  </si>
  <si>
    <t>2023_OTSKP</t>
  </si>
  <si>
    <t>objem. hmotnost 2,0 t/m3</t>
  </si>
  <si>
    <t>pol. č. 121106 - sejmutý travní drn  528,18*2,0=1 056,360 [A]</t>
  </si>
  <si>
    <t>zahrnuje veškeré poplatky provozovateli skládky související s uložením odpadu na skládce.</t>
  </si>
  <si>
    <t>014112</t>
  </si>
  <si>
    <t>POPLATKY ZA SKLÁDKU - BETON</t>
  </si>
  <si>
    <t>objem. hmot. suti (vybourané bet. kusy) - 2,3 t/m3</t>
  </si>
  <si>
    <t>pol. č. 966845 - vybourané oplocení hmot. suti 2,3 t/m3   40*0,05*2,0*2,3=9,200 [A] 
předpokládané množství betonové sutě</t>
  </si>
  <si>
    <t>Zemní práce</t>
  </si>
  <si>
    <t>11120</t>
  </si>
  <si>
    <t>ODSTRANĚNÍ KŘOVIN</t>
  </si>
  <si>
    <t>M2</t>
  </si>
  <si>
    <t>odstranění křovin a porostů 
likvidace v režii zhotovitele</t>
  </si>
  <si>
    <t>odstranění křovin a stromů do průměru 100 mm 
doprava dřevin bez ohledu na vzdálenost 
spálení na hromadách nebo štěpkování</t>
  </si>
  <si>
    <t>11222</t>
  </si>
  <si>
    <t>ODSTRANĚNÍ PAŘEZŮ D DO 0,9M</t>
  </si>
  <si>
    <t>KUS</t>
  </si>
  <si>
    <t>odstranění pařezů  
likvidace v režii zhotovitele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</si>
  <si>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</si>
  <si>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121106</t>
  </si>
  <si>
    <t>SEJMUTÍ ORNICE NEBO LESNÍ PŮDY S ODVOZEM DO 12KM</t>
  </si>
  <si>
    <t>M3</t>
  </si>
  <si>
    <t>sejmutí drnu tl. 15cm s naložením a odvozem na skládku</t>
  </si>
  <si>
    <t>3521,2*0,15=528,180 [A]</t>
  </si>
  <si>
    <t>položka zahrnuje sejmutí ornice bez ohledu na tloušťku vrstvy a její vodorovnou dopravu 
nezahrnuje uložení na trvalou skládku</t>
  </si>
  <si>
    <t>17120</t>
  </si>
  <si>
    <t>ULOŽENÍ SYPANINY DO NÁSYPŮ A NA SKLÁDKY BEZ ZHUTNĚNÍ</t>
  </si>
  <si>
    <t>uložení zeminy z odkopávek a hloubení na skládce</t>
  </si>
  <si>
    <t>sejmutý travní drn  528,18=528,180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</si>
  <si>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</si>
  <si>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</si>
  <si>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</si>
  <si>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stromu pomocí bednění (1ks cca 10m2) 
4*10=40,000 [A]</t>
  </si>
  <si>
    <t>položka zahrnuje veškerý materiál, výrobky a polotovary, včetně mimostaveništní a vnitrostaveništní dopravy (rovněž přesuny), včetně naložení a složení, případně s uložením</t>
  </si>
  <si>
    <t>Ostatní práce</t>
  </si>
  <si>
    <t>966845</t>
  </si>
  <si>
    <t>ODSTRANĚNÍ OPLOCENÍ Z BETON</t>
  </si>
  <si>
    <t>M</t>
  </si>
  <si>
    <t>demolice, odvoz a likvidace oplocení z betonu, tl. 5cm, výška 2m 
demolice, odvoz a likvidace kovových částí oplocení v režií zhotovitele 
 položka čerpána pouze v případě provedení prací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</si>
  <si>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</si>
  <si>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101</t>
  </si>
  <si>
    <t>Ul. Markéty Kuncové</t>
  </si>
  <si>
    <t>pol.č. 113326 - NOVOSTAVBA 
štěrky - plocha vozovky tl. 30cm  785,5*0,3*2,0=471,300 [A] 
štěrky - rozšíření pod obrubou tl. 20cm  281,25*0,2*2,0=112,500 [B] 
makadam  - plocha vozovky tl. 30cm  304,52*0,3*2,0=182,712 [C] 
štěrky - plocha pod chodníky tl. 25cm  103,42*0,25*2,0=51,710 [D] 
pol.č. 113326 - OPRAVA POD MOSTEM 
štěrky - plocha vozovky tl. 30cm  705,01*0,3*2,0=423,006 [E] 
makadam  - plocha vozovky tl. 30cm  550,33*0,3*2,0=330,198 [F] 
pol.č. 113326 - NAVAZUJÍCÍ ÚPRAVY 
štěrky - plocha vozovky tl. 30cm  1010,98*0,3*2,0=606,588 [G] 
štěrky - rozšíření pod obrubou tl. 20cm  34,78*0,2*2,0=13,912 [H] 
pol. č. 131736 - hloubení jam - novostavba i navazující úpravy  92,199*2,0=184,398 [I] 
pol. č. 132736 - hloubení rýh - novostavba i navazující úpravy  142,31*2,0=284,620 [J] 
pol. č. 122736 - NOVOSTAVBA 
odkopávky pro konstrukční vrstvy  3273,442*2,0=6 546,884 [K] 
odkopávky pro sanaci podloží   1486,202*2,0=2 972,404 [L] 
pol. č. 122736 -POD MOSTEM 
odkopávky pro konstrukční vrstvy  321,11*2,0=642,220 [M] 
odkopávky pro sanaci podloží   240,494*2,0=480,988 [N] 
pol. č. 122736 -NAVAZUJÍCÍ ÚPRAVY 
odkopávky pro konstrukční vrstvy  146,29*2,0=292,580 [O] 
odkopávky pro sanaci podloží   489,956*2,0=979,912 [P] 
Celkem: A+B+C+D+E+F+G+H+I+J+K+L+M+N+O+P=14 575,932 [Q]</t>
  </si>
  <si>
    <t>objem. hmot. suti (vybourané bet. kusy) - 2,3 t/m3  
objem. hmot. bet. dlažby - 2,0 t/m3  
objem. hmot. obrub vč. patky - 0,205 t/m</t>
  </si>
  <si>
    <t>pol. č. 11352 - bet. obruby, hmot. suti 0,205 t/m     (281,25+34,78)*0,205=64,786 [A]  
pol. č. 113186 - bet. dlažba, hmot suti 2,0 t/m3   6,205*2,0=12,410 [B] 
pol. č. 96687 - vybourané vpusti, suť 0,4 m3/kus, hmot. suti 2,3 t/m3   (4+1+2)*0,4*2,3=6,440 [C] 
Celkem: A+B+C=83,636 [D]</t>
  </si>
  <si>
    <t>014122</t>
  </si>
  <si>
    <t>POPLATKY ZA SKLÁDKU - ŽELEZOBETON</t>
  </si>
  <si>
    <t>objemová hmotnost suti 2,5 t/m3</t>
  </si>
  <si>
    <t>pol.č . 113166 - silniční panely   480,14*0,2*2,5=240,070 [A]</t>
  </si>
  <si>
    <t>014201</t>
  </si>
  <si>
    <t>POPLATKY ZA ZEMNÍK - ZEMINA</t>
  </si>
  <si>
    <t>materiál pro výměnu podloží - nákup R - materiálu</t>
  </si>
  <si>
    <t>sanace podloží - novostavba 1486,202=1 486,202 [A] 
sanace podloží - pod mostem  240,494=240,494 [B] 
sanace podloží - navazující úpravy  489,956=489,956 [C] 
Celkem: A+B+C=2 216,652 [D]</t>
  </si>
  <si>
    <t>zahrnuje veškeré poplatky majiteli zemníku související s nákupem zeminy (nikoliv s otvírkou zemníku)</t>
  </si>
  <si>
    <t>113166</t>
  </si>
  <si>
    <t>ODSTRANĚNÍ KRYTU ZPEVNĚNÝCH PLOCH ZE SILNIČNÍCH DÍLCŮ, ODVOZ DO 12KM</t>
  </si>
  <si>
    <t>odstranění bet. panelů tl. 20cm s naložením a odvozem na skládku</t>
  </si>
  <si>
    <t>480,14*0,2=96,028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</si>
  <si>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</si>
  <si>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113186</t>
  </si>
  <si>
    <t>ODSTRANĚNÍ KRYTU ZPEVNĚNÝCH PLOCH Z DLAŽDIC, ODVOZ DO 12KM</t>
  </si>
  <si>
    <t>vybourání bet. dlažby tl. 6cm s naložením a odvozem a na skládku</t>
  </si>
  <si>
    <t>betonová dlažba  103,42*0,06=6,205 [A]</t>
  </si>
  <si>
    <t>113326</t>
  </si>
  <si>
    <t>ODSTRAN PODKL ZPEVNĚNÝCH PLOCH Z KAMENIVA NESTMEL, ODVOZ DO 12KM</t>
  </si>
  <si>
    <t>odstranění podkladních nestmelených vrstev v tl. 30cm s naložením a odvozem na skládku</t>
  </si>
  <si>
    <t>NOVOSTAVBA 
štěrky - plocha vozovky tl. 30cm  785,5*0,3=235,650 [A] 
štěrky - rozšíření pod obrubou tl. 20cm  281,25*0,2=56,250 [B] 
makadam  - plocha vozovky tl. 30cm  304,52*0,3=91,356 [C] 
štěrky - plocha pod chodníky tl. 25cm  103,42*0,25=25,855 [D] 
OPRAVA POD MOSTEM 
štěrky - plocha vozovky tl. 30cm  705,01*0,3=211,503 [E] 
makadam  - plocha vozovky tl. 30cm  550,33*0,3=165,099 [F] 
NAVAZUJÍCÍ ÚPRAVY 
štěrky - plocha vozovky tl. 30cm  1010,98*0,3=303,294 [G] 
štěrky - rozšíření pod obrubou tl. 20cm  34,78*0,2=6,956 [H] 
Celkem: A+B+C+D+E+F+G+H=1 095,963 [I]</t>
  </si>
  <si>
    <t>11352</t>
  </si>
  <si>
    <t>ODSTRANĚNÍ CHODNÍKOVÝCH A SILNIČNÍCH OBRUBNÍKŮ BETONOVÝCH</t>
  </si>
  <si>
    <t>odstranění betonových obrub vč. bet. lože, suť 0,205 t/m  
s naložením a odvoze na skládu</t>
  </si>
  <si>
    <t>vybourání obrub - novostavba  281,25=281,250 [A] 
vybourání obrub - navazující úpravy  34,78=34,780 [B] 
Celkem: A+B=316,030 [C]</t>
  </si>
  <si>
    <t>11352B</t>
  </si>
  <si>
    <t>ODSTRANĚNÍ CHODNÍKOVÝCH A SILNIČNÍCH OBRUBNÍKŮ BETONOVÝCH - DOPRAVA</t>
  </si>
  <si>
    <t>TKM</t>
  </si>
  <si>
    <t>odvoz vybouraných obrub na skládku, hmotnost suti 0,205 t/m, VZD skládky do 12km</t>
  </si>
  <si>
    <t>vybourání obrub - novostavba  281,25*0,205*12=691,875 [A] 
vybourání obrub - navazující úpravy  34,78*0,205*12=85,559 [B] 
Celkem: A+B=777,434 [C]</t>
  </si>
  <si>
    <t>Položka zahrnuje samostatnou dopravu suti a vybouraných hmot. Množství se určí jako součin hmotnosti [t] a požadované vzdálenosti [km].</t>
  </si>
  <si>
    <t>113564</t>
  </si>
  <si>
    <t>ODSTRANĚNÍ OBRUB Z DLAŽEBNÍCH KOSTEK DVOJITÝCH, ODVOZ DO 5KM</t>
  </si>
  <si>
    <t>odstranění dvouřádku z žul. kostek z očištěním, naložením a odvozem dle pokynů investora</t>
  </si>
  <si>
    <t>dvouřádek - navazující úpravy  34,78=34,780 [A]</t>
  </si>
  <si>
    <t>11372</t>
  </si>
  <si>
    <t>FRÉZOVÁNÍ ZPEVNĚNÝCH PLOCH ASFALTOVÝCH</t>
  </si>
  <si>
    <t>frézování vozovky v tl. 20cm, odvoz a další nakládání v režii zhotovitele</t>
  </si>
  <si>
    <t>frézování pro novostavbu  157,1=157,100 [A] 
frézování pod mostem  141,002=141,002 [B] 
frézování navazující úpravy  202,191=202,191 [C] 
Celkem: A+B+C=500,293 [D]</t>
  </si>
  <si>
    <t>122736</t>
  </si>
  <si>
    <t>ODKOPÁVKY A PROKOPÁVKY OBECNÉ TŘ. I, ODVOZ DO 12KM</t>
  </si>
  <si>
    <t>odkopávky do úrovně zemní pláně a pro sanaci podloží s naložením a odvozem na skládku VZD 12 km</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</si>
  <si>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Celkem: A+B+C+D+E+F=5 957,494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</si>
  <si>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</si>
  <si>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125736</t>
  </si>
  <si>
    <t>VYKOPÁVKY ZE ZEMNÍKŮ A SKLÁDEK TŘ. I, ODVOZ DO 12KM</t>
  </si>
  <si>
    <t>naložení a dovoz R - materiálu do sanace podloží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</si>
  <si>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</si>
  <si>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</si>
  <si>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131736</t>
  </si>
  <si>
    <t>HLOUBENÍ JAM ZAPAŽ I NEPAŽ TŘ. I, ODVOZ DO 12KM</t>
  </si>
  <si>
    <t>hloubení jam pro uliční vpusti s naložením a odvozem na skládku VZD 12km</t>
  </si>
  <si>
    <t>hloubení jam - novostavba i navazující úpravy  92,199=92,199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</si>
  <si>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</si>
  <si>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</si>
  <si>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132736</t>
  </si>
  <si>
    <t>HLOUBENÍ RÝH ŠÍŘ DO 2M PAŽ I NEPAŽ TŘ. I, ODVOZ DO 12KM</t>
  </si>
  <si>
    <t>hloubení rýh pro přípojky UV, s naložením a odvozem na skládku VZD 12km</t>
  </si>
  <si>
    <t>hloubení rýh - novostavba i navazující úpravy  142,31=142,310 [A]</t>
  </si>
  <si>
    <t>16</t>
  </si>
  <si>
    <t>uložení zeminy z odkpávek a hloubení na skládce</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</si>
  <si>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hloubení jam - novostavba i navazující úpravy  92,199=92,199 [G] 
hloubení rýh - novostavba i navazující úpravy  142,31=142,310 [H] 
Celkem: A+B+C+D+E+F+G+H=6 192,003 [I]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</si>
  <si>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</si>
  <si>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</si>
  <si>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17130</t>
  </si>
  <si>
    <t>ULOŽENÍ SYPANINY DO NÁSYPŮ V AKTIVNÍ ZÓNĚ SE ZHUTNĚNÍM</t>
  </si>
  <si>
    <t>sanace podloží v tl. 50cm z nakupovaného R- materiálu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</si>
  <si>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</si>
  <si>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</si>
  <si>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17180</t>
  </si>
  <si>
    <t>ULOŽENÍ SYPANINY DO NÁSYPŮ Z NAKUPOVANÝCH MATERIÁLŮ</t>
  </si>
  <si>
    <t>násypy z vhodného propustného nenamrzavého materiálu</t>
  </si>
  <si>
    <t>novostavba 14,578=14,578 [A] 
navazující úpravy  26,72=26,720 [B] 
Celkem: A+B=41,298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</si>
  <si>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</si>
  <si>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</si>
  <si>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17380</t>
  </si>
  <si>
    <t>ZEMNÍ KRAJNICE A DOSYPÁVKY Z NAKUPOVANÝCH MATERIÁLŮ</t>
  </si>
  <si>
    <t>dosypávky krajnic nenamrzavým materiálem se zhutněním, vč. nákupu a dovozu</t>
  </si>
  <si>
    <t>novostavba   30,726=30,726 [A] 
pod mostem  6,209=6,209 [B] 
navazující úpravy  7,992=7,992 [C] 
Celkem: A+B+C=44,927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</si>
  <si>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</si>
  <si>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</si>
  <si>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17481</t>
  </si>
  <si>
    <t>ZÁSYP JAM A RÝH Z NAKUPOVANÝCH MATERIÁLŮ</t>
  </si>
  <si>
    <t>zásyp přípojek a uličních vpustí hlinitou zeminou, zrna max. 22mm  
viz příl. č. 6a odvodnění</t>
  </si>
  <si>
    <t>přípojky  113,25=113,250 [A] 
uliční vpusti   52,261=52,261 [B] 
Celkem: A+B=165,511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</si>
  <si>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</si>
  <si>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</si>
  <si>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21197</t>
  </si>
  <si>
    <t>OPLÁŠTĚNÍ ODVODŇOVACÍCH ŽEBER Z GEOTEXTILIE</t>
  </si>
  <si>
    <t>opláštění trativodů geotextilií 300 g/m2  
viz příl. č. 4 vzorové příčné řezy</t>
  </si>
  <si>
    <t>novostavba   1222,55=1 222,550 [A] 
navazující úpravy  276,8=276,800 [B] 
Celkem: A+B=1 499,350 [C]</t>
  </si>
  <si>
    <t>položka zahrnuje dodávku předepsané geotextilie, mimostaveništní a vnitrostaveništní dopravu a její uložení včetně potřebných přesahů (nezapočítávají se do výměry)</t>
  </si>
  <si>
    <t>22</t>
  </si>
  <si>
    <t>212625</t>
  </si>
  <si>
    <t>TRATIVODY KOMPL Z TRUB Z PLAST HM DN DO 100MM, RÝHA TŘ I</t>
  </si>
  <si>
    <t>trativod DN 100 vč. hloubení rýhy, podsypu a obsypu 
PP SN 8 perforace 360°  
vzi příl. č. 4 vzorové příčné řezy</t>
  </si>
  <si>
    <t>novostavba   489,02=489,020 [A] 
navazující úpravy  110,72=110,720 [B] 
Celkem: A+B=599,740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</si>
  <si>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</si>
  <si>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</si>
  <si>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21362</t>
  </si>
  <si>
    <t>DRENÁŽNÍ VRSTVY Z GEOKOMPOZITU</t>
  </si>
  <si>
    <t>09-1 OTSKP</t>
  </si>
  <si>
    <t>geokompozit z vysokopevnostního HDPE s oboustrannou geotextilií 120 g/m2</t>
  </si>
  <si>
    <t>pod mostem - konstrukce č. 1 
geodrén z geotextílie s HDPE mříží 1,6*56=89,600 [A]</t>
  </si>
  <si>
    <t>Popisy prací zahrnují veškerý materiál, výrobky a polotovary, včetně mimostaveništní a vnitrostaveništní dopravy (rovněž přesuny), včetně naložení a složení, případně s uložením</t>
  </si>
  <si>
    <t>24</t>
  </si>
  <si>
    <t>geokompozit z vysokopevnostního HDPE s geotextilií 120 g/m2 a folií</t>
  </si>
  <si>
    <t>pod mostem - konstrukce č. 1 
geodrén z geotextílie s HDPE mříží a fólií 0,9*130,4=117,360 [A]</t>
  </si>
  <si>
    <t>Položka zahrnuje: 
- dodávku předepsané geosítě (včetně nutných přesahů) pro drenážní vrstvu, včetně mimostaveništní a vnitrostaveništní dopravy 
- provedení drenážní vrstvy předepsaných rozměrů a předepsaného tvaru</t>
  </si>
  <si>
    <t>25</t>
  </si>
  <si>
    <t>21461C</t>
  </si>
  <si>
    <t>SEPARAČNÍ GEOTEXTILIE DO 300G/M2</t>
  </si>
  <si>
    <t>tahově separační geotextilie 300 g/m2  
viz příl. č. 4 vzorové příčné řezy</t>
  </si>
  <si>
    <t>novostavba   2709,76=2 709,760 [A] 
navazující úpravy  913,56=913,560 [C] 
Celkem: A+C=3 623,320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</si>
  <si>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</si>
  <si>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t>
  </si>
  <si>
    <t>28999</t>
  </si>
  <si>
    <t>OPLÁŠTĚNÍ (ZPEVNĚNÍ) Z FÓLIE</t>
  </si>
  <si>
    <t>separační folie - zastávka BUS   
viz příloha č. 4 vzorové příčné řezy</t>
  </si>
  <si>
    <t>novostavba - konstrukce 5   117,62=117,620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</si>
  <si>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</si>
  <si>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</si>
  <si>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</si>
  <si>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</si>
  <si>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</si>
  <si>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přípojek z C12/15-X0  
viz příl. č. 6a odvodnění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</si>
  <si>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</si>
  <si>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</si>
  <si>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</si>
  <si>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</si>
  <si>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štěrkopískový podsyp přípojek uličních vpustí v tl. 10cm 
viz příl. č. 6a odvodnění</t>
  </si>
  <si>
    <t>položka zahrnuje dodávku předepsaného kameniva, mimostaveništní a vnitrostaveništní dopravu a jeho uložení  
není-li v zadávací dokumentaci uvedeno jinak, jedná se o nakupovaný materiál</t>
  </si>
  <si>
    <t>Komunikace</t>
  </si>
  <si>
    <t>29</t>
  </si>
  <si>
    <t>561401</t>
  </si>
  <si>
    <t>KAMENIVO ZPEVNĚNÉ CEMENTEM TŘ. I</t>
  </si>
  <si>
    <t>směs stmelená cementem z SC C 8/10 tl. 17 cm  
viz příl. č. 4 vzorové příčné řezy</t>
  </si>
  <si>
    <t>novostavba - konstrukce č. 1  2450*0,17=416,500 [A] 
pod mostem - konstrukce č. 1  415*0,18=74,700 [B] 
pod mostem - srovnávací vrstva mezi kanály 157*0,3=47,100 [C] 
úpravy napojení  - konstrukce č. 1   914*0,17=155,380 [D] 
Celkem: A+B+C+D=693,680 [E]</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</si>
  <si>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</si>
  <si>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</si>
  <si>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směs stmelená cementem z SC C 8/10 tl. 16 cm 
viz příl. č. 4 vzorové příčné řezy</t>
  </si>
  <si>
    <t>novostavba - konstrukce č. 5 - plocha vozovky 117,62*0,16=18,819 [A] 
novostavba - konstrukce č. 5 - vytažení pod obrubu 30,305*0,16=4,849 [B] 
Celkem: A+B=23,668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</si>
  <si>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</si>
  <si>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</si>
  <si>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56330</t>
  </si>
  <si>
    <t>VOZOVKOVÉ VRSTVY ZE ŠTĚRKODRTI</t>
  </si>
  <si>
    <t>vrstva ŠD fr. 0/63 v tl. 20cm vč. vytažení pod obruby  
viz příl. č. 4 vzorové příčné řezy</t>
  </si>
  <si>
    <t>novostavba - konstrukce č. 5 vč. vytažení pod obrubu   (117,62*0,2*1,1)+6,61=32,486 [A]</t>
  </si>
  <si>
    <t>- dodání kameniva předepsané kvality a zrnitosti  
- rozprostření a zhutnění vrstvy v předepsané tloušťce  
- zřízení vrstvy bez rozlišení šířky, pokládání vrstvy po etapách  
- nezahrnuje postřiky, nátěry</t>
  </si>
  <si>
    <t>32</t>
  </si>
  <si>
    <t>vrstva DK fr. 32/64 v tl. 25cm vč. vytažení pod obruby  
viz příl. č. 4 vzorové příčné řezy</t>
  </si>
  <si>
    <t>novostavba - konstrukce č. 1 vč. vytažení pod obrubu   699,48=699,480 [A] 
pod mostem - konstrukce č. 1 vč. vytažení pod obruby   12,675=12,675 [B] 
úpravy napojení - konstrukce č. 1 vč. vytažení pod obrubu   253,32=253,320 [C] 
Celkem: A+B+C=965,475 [D]</t>
  </si>
  <si>
    <t>33</t>
  </si>
  <si>
    <t>vrstva DK fr. 16/32 v tl. 20cm vč. vytažení pod obruby 
viz příl. č. 4 vzorové příčné řezy</t>
  </si>
  <si>
    <t>novostavba - konstrukce č. 4 vč. vytažení pod obrubu   (104,69*0,2*1,1)+3,03=26,062 [A]</t>
  </si>
  <si>
    <t>- dodání kameniva předepsané kvality a zrnitosti 
- rozprostření a zhutnění vrstvy v předepsané tloušťce 
- zřízení vrstvy bez rozlišení šířky, pokládání vrstvy po etapách 
- nezahrnuje postřiky, nátěry</t>
  </si>
  <si>
    <t>34</t>
  </si>
  <si>
    <t>56333</t>
  </si>
  <si>
    <t>VOZOVKOVÉ VRSTVY ZE ŠTĚRKODRTI TL. DO 150MM</t>
  </si>
  <si>
    <t>vrstva ŠD fr. 8/16 v tl. 15cm 
viz příl. č. 4 vzorové příčné řezy</t>
  </si>
  <si>
    <t>novostavba - konstrukce č. 4  104,69=104,690 [A]</t>
  </si>
  <si>
    <t>35</t>
  </si>
  <si>
    <t>vrstva z DK fr. 16/32 v tl. 15cm</t>
  </si>
  <si>
    <t>dlážděný povrch pod mostem  600=600,000 [A]</t>
  </si>
  <si>
    <t>36</t>
  </si>
  <si>
    <t>572123</t>
  </si>
  <si>
    <t>INFILTRAČNÍ POSTŘIK Z EMULZE DO 1,0KG/M2</t>
  </si>
  <si>
    <t>viz příloha č. 4 vzorové příčné řezy</t>
  </si>
  <si>
    <t>PI-C v množství 1,0 kg/m2 
novostavba - konstrukce č. 1  2450=2 450,000 [A] 
pod mostem - konstrukce č. 1  415=415,000 [B] 
úpravy napojení - konstrukce č. 1  914=914,000 [C] 
Celkem: A+B+C=3 779,000 [D]</t>
  </si>
  <si>
    <t>- dodání všech předepsaných materiálů pro postřiky v předepsaném množství  
- provedení dle předepsaného technologického předpisu  
- zřízení vrstvy bez rozlišení šířky, pokládání vrstvy po etapách  
- úpravu napojení, ukončení</t>
  </si>
  <si>
    <t>37</t>
  </si>
  <si>
    <t>572213</t>
  </si>
  <si>
    <t>SPOJOVACÍ POSTŘIK Z EMULZE DO 0,5KG/M2</t>
  </si>
  <si>
    <t>PS-C v množství 0,5 kg/m2 
novostavba - konstrukce č. 1  2450=2 450,000 [A] 
pod mostem - konstrukce č. 1  415=415,000 [B] 
úpravy napojení - konstrukce č. 1  914=914,000 [C] 
Celkem: A+B+C=3 779,000 [D]</t>
  </si>
  <si>
    <t>- dodání všech předepsaných materiálů pro postřiky v předepsaném množství 
- provedení dle předepsaného technologického předpisu 
- zřízení vrstvy bez rozlišení šířky, pokládání vrstvy po etapách 
- úpravu napojení, ukončení</t>
  </si>
  <si>
    <t>38</t>
  </si>
  <si>
    <t>572214</t>
  </si>
  <si>
    <t>SPOJOVACÍ POSTŘIK Z MODIFIK EMULZE DO 0,5KG/M2</t>
  </si>
  <si>
    <t>PS-CP v množství 0,3 kg/m2 (2x) 
novostavba - konstrukce č. 1  2450*2=4 900,000 [A] 
pod mostem - konstrukce č. 1  415*2=830,000 [B] 
úpravy napojení - konstrukce č. 1  914*2=1 828,000 [C] 
Celkem: A+B+C=7 558,000 [G]</t>
  </si>
  <si>
    <t>39</t>
  </si>
  <si>
    <t>574D66</t>
  </si>
  <si>
    <t>ASFALTOVÝ BETON PRO LOŽNÍ VRSTVY MODIFIK ACL 16+, 16S TL. 70MM</t>
  </si>
  <si>
    <t>vrstva ACL 16S, PMB 25/55-60 v tl. 70mm 
viz příloha č. 4 vzorové příčné řezy</t>
  </si>
  <si>
    <t>novostavba - konstrukce č. 1  2450=2 450,000 [A] 
pod mostem - konstrukce č. 1  415=415,000 [B] 
úpravy napojení - konstrukce č. 1  914=914,000 [C] 
Celkem: A+B+C=3 779,000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</si>
  <si>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</si>
  <si>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40</t>
  </si>
  <si>
    <t>574E56</t>
  </si>
  <si>
    <t>ASFALTOVÝ BETON PRO PODKLADNÍ VRSTVY ACP 16+, 16S TL. 60MM</t>
  </si>
  <si>
    <t>vrstva ACP 16S, 50/70 v tl. 60mm  
viz příloha č. 4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</si>
  <si>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</si>
  <si>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41</t>
  </si>
  <si>
    <t>574J54</t>
  </si>
  <si>
    <t>ASFALTOVÝ KOBEREC MASTIXOVÝ MODIFIK SMA 11+, 11S TL. 40MM</t>
  </si>
  <si>
    <t>vrstva SMA11S, PMB 45/80-65 v tl. 40mm 
viz příloha č. 4 vzorové příčné řezy</t>
  </si>
  <si>
    <t>42</t>
  </si>
  <si>
    <t>581402</t>
  </si>
  <si>
    <t>CEMENTOBETONOVÝ KRYT VYZTUŽENÝ TŘ I - DRÁTKOBETON</t>
  </si>
  <si>
    <t>cementobetonová deska - drátkobeton - CB I  z C30/37 - XC4 v tl. 22cm, vč. výztuže, řezání a výplně spar  
viz příloha č. 4 vzorové příčné řezy</t>
  </si>
  <si>
    <t>novostavba - konstrukce č. 5   117,62=117,620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</si>
  <si>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</si>
  <si>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43</t>
  </si>
  <si>
    <t>582611</t>
  </si>
  <si>
    <t>KRYTY Z BETON DLAŽDIC SE ZÁMKEM ŠEDÝCH TL 60MM DO LOŽE Z KAM</t>
  </si>
  <si>
    <t>betonová dlažba plná 100/200/60 do lože z DK fr. 4/8 tl. 4cm  
viz příl. č. 4 vzorové příčné řezy</t>
  </si>
  <si>
    <t>dlažděná plocha pod mostem  600=600,000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</si>
  <si>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</si>
  <si>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44</t>
  </si>
  <si>
    <t>58401</t>
  </si>
  <si>
    <t>VOZOVKOVÉ KRYTY Z VEGETAČNÍCH DÍLCŮ DO LOŽE Z KAM TL DO 100MM</t>
  </si>
  <si>
    <t>vsakovací dlažba 200/200/80 do lože z DK fr. 4/8 tl. 4cm vč. výplněn spar  
viz příl. č. 4 vzorové příčné řezy</t>
  </si>
  <si>
    <t>novostavba  104,69=104,690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</si>
  <si>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</si>
  <si>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</si>
  <si>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45</t>
  </si>
  <si>
    <t>83433</t>
  </si>
  <si>
    <t>POTRUBÍ Z TRUB KAMENINOVÝCH DN DO 150MM</t>
  </si>
  <si>
    <t>přípojky uličních vpustí z trub KT DN 150 vč. podkladků a kolen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</si>
  <si>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</si>
  <si>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46</t>
  </si>
  <si>
    <t>89712</t>
  </si>
  <si>
    <t>a</t>
  </si>
  <si>
    <t>VPUSŤ KANALIZAČNÍ ULIČNÍ KOMPLETNÍ Z BETONOVÝCH DÍLCŮ</t>
  </si>
  <si>
    <t>uliční vpust DN 500 prefabrikovaná, mříž plast. zat. D400, kaliště vysoké, kompletní dodávka a montáž vč. podkladních konstrukcí  
viz příl. č. 6a odvodnění</t>
  </si>
  <si>
    <t>novostavba  11=11,000 [A] 
úpravy napojení  5=5,000 [B] 
Celkem: A+B=16,000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</si>
  <si>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</si>
  <si>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47</t>
  </si>
  <si>
    <t>b</t>
  </si>
  <si>
    <t>obrubníková vpust DN 500 prefabrikovaná, kaliště vysoké, kompletní dodávka a montáž vč. podkladních konstrukcí 
viz příl. č. 6a odvodnění</t>
  </si>
  <si>
    <t>1ks=1,000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</si>
  <si>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</si>
  <si>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48</t>
  </si>
  <si>
    <t>897626</t>
  </si>
  <si>
    <t>VPUSŤ ŠTĚRBINOVÝCH ŽLABŮ Z BETON DÍLCŮ SV. ŠÍŘKY DO 400MM</t>
  </si>
  <si>
    <t>položka zahrnuje dodávku a osazení předepsaného dílce včetně mříže  
nezahrnuje předepsané podkladní konstrukce</t>
  </si>
  <si>
    <t>49</t>
  </si>
  <si>
    <t>897726</t>
  </si>
  <si>
    <t>ČISTÍCÍ KUSY ŠTĚRBIN ŽLABŮ Z BETON DÍLCŮ SV. ŠÍŘKY DO 400MM</t>
  </si>
  <si>
    <t>položka zahrnuje dodávku a osazení předepsaného dílce  
nezahrnuje předepsané podkladní konstrukce</t>
  </si>
  <si>
    <t>50</t>
  </si>
  <si>
    <t>899522</t>
  </si>
  <si>
    <t>OBETONOVÁNÍ POTRUBÍ Z PROSTÉHO BETONU DO C12/15</t>
  </si>
  <si>
    <t>obetonování přípojek a uličních vpustí betonem C12/15-x0  
viz příl. č. 6a odvodnění</t>
  </si>
  <si>
    <t>přípojky  18,105=18,105 [A] 
uliční vpusti   17,088=17,088 [B] 
Celkem: A+B=35,193 [C]</t>
  </si>
  <si>
    <t>51</t>
  </si>
  <si>
    <t>917224</t>
  </si>
  <si>
    <t>SILNIČNÍ A CHODNÍKOVÉ OBRUBY Z BETONOVÝCH OBRUBNÍKŮ ŠÍŘ 150MM</t>
  </si>
  <si>
    <t>obruba 15/25 do bet. lože C20/25n XF3  
viz příl. č. 2 situace a č. 4 vzorové příčné řezy</t>
  </si>
  <si>
    <t>novostavba  541,47=541,470 [A] 
pod mostem  113,65=113,650 [B] 
úpravy napojení  128,33=128,330 [C] 
Celkem: A+B+C=783,450 [D]</t>
  </si>
  <si>
    <t>Položka zahrnuje:  
dodání a pokládku betonových obrubníků o rozměrech předepsaných zadávací dokumentací  
betonové lože i boční betonovou opěrku.</t>
  </si>
  <si>
    <t>52</t>
  </si>
  <si>
    <t>obruba 15/15N do bet. lože C20/25n XF3  
viz příl. č. 2 situace a č. 4 vzorové příčné řezy</t>
  </si>
  <si>
    <t>novostavba  83,14=83,140 [A] 
pod mostem  2,37=2,370 [B] 
úprava napojení  34,55=34,550 [C] 
Celkem: A+B+C=120,060 [D]</t>
  </si>
  <si>
    <t>53</t>
  </si>
  <si>
    <t>obruba 15/15-25LP do bet. lože C20/25n XF3  
viz příl. č. 2 situace a č. 4 vzorové příčné řezy</t>
  </si>
  <si>
    <t>novostavba  8=8,000 [A] 
úprava napojení  3=3,000 [B] 
Celkem: A+B=11,000 [C]</t>
  </si>
  <si>
    <t>54</t>
  </si>
  <si>
    <t>obruba 15/25 R menší než 1m, do bet. lože C20/25n XF3  
viz příl. č. 2 situace a č. 4 vzorové příčné řezy</t>
  </si>
  <si>
    <t>novostavba  2=2,000 [A]</t>
  </si>
  <si>
    <t>55</t>
  </si>
  <si>
    <t>91725</t>
  </si>
  <si>
    <t>NÁSTUPIŠTNÍ OBRUBNÍKY BETONOVÉ</t>
  </si>
  <si>
    <t>zastávkový obrubník 100/40/29 do bet. lože C30/37 XF4, vč. přechodových dílců  
viz příl. č. 2 situace a č. 4 vzorové příčné řezy</t>
  </si>
  <si>
    <t>novostavba  22,0=22,000 [A]</t>
  </si>
  <si>
    <t>56</t>
  </si>
  <si>
    <t>919111</t>
  </si>
  <si>
    <t>ŘEZÁNÍ ASFALTOVÉHO KRYTU VOZOVEK TL DO 50MM</t>
  </si>
  <si>
    <t>řezání spar kolem obrub, v místě napojení obrus. vrstvy, kolem vpustí  
viz příl. č. 4 vzorové příčné řezy</t>
  </si>
  <si>
    <t>řezání novostavba - podél obrub 654,24=654,240 [A] 
řezání novostavba - napojení obrus  75,72=75,720 [B] 
řezání novostavba - kolem UV  22=22,000 [C]   
řezání pod mostem - podél obrub  115,89=115,890 [D] 
řezání pod mostem - napojení obrus  7,5=7,500 [E] 
řezání úpravy napojení - podél obrub  173,37=173,370 [F] 
řezání úpravy napojení - napjení obrus  68,74=68,740 [G] 
řezání úpravy napojení - kolem UV  10,0=10,000 [H] 
Celkem: A+B+C+D+E+F+G+H=1 127,460 [I]</t>
  </si>
  <si>
    <t>položka zahrnuje řezání vozovkové vrstvy v předepsané tloušťce, včetně spotřeby vody</t>
  </si>
  <si>
    <t>57</t>
  </si>
  <si>
    <t>931314</t>
  </si>
  <si>
    <t>TĚSNĚNÍ DILATAČ SPAR ASF ZÁLIVKOU PRŮŘ DO 400MM2</t>
  </si>
  <si>
    <t>zalití spar asf. zálivkou  
viz příl. č. 4 vzorové příčné řezy</t>
  </si>
  <si>
    <t>zálivka novostavba - podél obrub 654,24=654,240 [A] 
zálivka novostavba - napojení obrus  75,72=75,720 [B] 
zálivka novostavba - kolem UV  22=22,000 [C]   
zálivka pod mostem - podél obrub  115,89=115,890 [D] 
zálivka pod mostem - napojení obrus  7,5=7,500 [E] 
zálivka úpravy napojení - podél obrub  173,37=173,370 [F] 
zálivka úpravy napojení - napjení obrus  68,74=68,740 [G] 
zálivka úpravy napojení - kolem UV  10,0=10,000 [H] 
Celkem: A+B+C+D+E+F+G+H=1 127,460 [I]</t>
  </si>
  <si>
    <t>položka zahrnuje dodávku a osazení předepsaného materiálu, očištění ploch spáry před úpravou, očištění okolí spáry po úpravě  
nezahrnuje těsnící profil</t>
  </si>
  <si>
    <t>58</t>
  </si>
  <si>
    <t>935111</t>
  </si>
  <si>
    <t>ŠTĚRBINOVÉ ŽLABY Z BETONOVÝCH DÍLCŮ ŠÍŘ DO 400MM VÝŠ DO 500MM BEZ OBRUBY</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</si>
  <si>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</si>
  <si>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59</t>
  </si>
  <si>
    <t>93620</t>
  </si>
  <si>
    <t>DROBNÉ DOPLŇK KONSTR PREFABRIK BETON A ŽELEZOBETON</t>
  </si>
  <si>
    <t>Zahrazovací betonový sloupek 
5*0,1=0,500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</si>
  <si>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</si>
  <si>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t>
  </si>
  <si>
    <t>96687</t>
  </si>
  <si>
    <t>VYBOURÁNÍ ULIČNÍCH VPUSTÍ KOMPLETNÍCH</t>
  </si>
  <si>
    <t>vybourání uličních vpustí s naložením, vč. odvozu na skládku VZD 12 km  
objem suti cca 0,4 m3/kus</t>
  </si>
  <si>
    <t>vybourání UV - novostavba   4=4,000 [A] 
vybourání UV - pod mostem  1=1,000 [B] 
vybourání UV - navazující úpravy  2=2,000 [C] 
Celkem: A+B+C=7,000 [D]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</si>
  <si>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</si>
  <si>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</si>
  <si>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Ul. Skopalíkova</t>
  </si>
  <si>
    <t>pol. č. 122736 - odkopávky pro konstrukční vrstvy  61,53*2,0=123,060 [A] 
pol. č. 122736 - odkopávky pro sanaci podloží   248,768*2,0=497,536 [B] 
pol. č. 113326 - štěrky - plocha vozovky tl. 30cm  267,76*0,3*2,0=160,656 [D] 
pol. č. 113326 - štěrky - rozšíření pod obrubou   16,22*2,0=32,440 [E] 
pol. č. 131736 - hloubení jam  19,87*2,0=39,740 [F] 
pol. č. 132736 - hloubení rýh 47,72*2,0=95,440 [G] 
Celkem: A+B+D+E+F+G=948,872 [H]</t>
  </si>
  <si>
    <t>objem. hmot. suti (vybourané bet. kusy) - 2,3 t/m3 
objem. hmot. bet. dlažby - 2,0 t/m3 
objem. hmot. obrub vč. patky - 0,205 t/m</t>
  </si>
  <si>
    <t>pol. č. 11352 - bet. obruby, hmot. suti 0,205 t/m     81,1*0,205=16,626 [A]  
pol. č. 96687 - vybourané vpusti, suť 0,4 m3/kus, hmot. suti 2,3 t/m3   4*0,4*2,3=3,680 [B] 
Celkem: A+B=20,306 [C]</t>
  </si>
  <si>
    <t>štěrky - plocha vozovky tl. 30cm  367,76*0,3=110,328 [A] 
štěrky - rozšíření pod obrubou   16,22=16,220 [B] 
Celkem: A+B=126,548 [C]</t>
  </si>
  <si>
    <t>odstranění betonových obrub vč. bet. lože, suť 0,205 t/m 
s naložením a odvoze na skládu</t>
  </si>
  <si>
    <t>81,1*0,205*12=199,506 [A]</t>
  </si>
  <si>
    <t>odkopávky pro konstrukční vrstvy  61,53=61,530 [A] 
odkopávky pro sanaci podloží   248,768=248,768 [B] 
Celkem: A+B=310,298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</si>
  <si>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</si>
  <si>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</si>
  <si>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odkopávky pro konstrukční vrstvy  61,53=61,530 [A] 
odkopávky pro sanaci podloží   248,768=248,768 [B] 
hloubení jam - novostavba i navazující úpravy  19,87=19,870 [C] 
hloubení rýh - novostavba i navazující úpravy   47,72=47,720 [D] 
Celkem: A+B+C+D=377,888 [E]</t>
  </si>
  <si>
    <t>sanace podloží v tl. 50cm z nakupovaného R- materiálu 
vč. hutnění zemní pláně (parapláně) na předepsanou únosnost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</si>
  <si>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</si>
  <si>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</si>
  <si>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přípojky  37,31=37,310 [A] 
uliční vpusti   10,4=10,400 [B] 
Celkem: A+B=47,710 [C]</t>
  </si>
  <si>
    <t>opláštění trativodů geotextilií 300 g/m2 
viz příl. č. 4 vzorové příčné řezy</t>
  </si>
  <si>
    <t>trativod DN 100 vč. hloubení rýhy, podsypu a obsypu 
PP SN 8 perforace 360°  
viz příl. č. 4 vzorové příčné řezy</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</si>
  <si>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</si>
  <si>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tahově separační geotextilie 300 g/m2 
viz příl. č. 4 vzorové příčné řezy</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</si>
  <si>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</si>
  <si>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podkladní beton přípojek z C12/15-X0 
viz příl. č. 5a odvodnění</t>
  </si>
  <si>
    <t>štěrkopískový podsyp přípojek uličních vpustí v tl. 10cm 
viz příl. č. 5a odvodnění</t>
  </si>
  <si>
    <t>směs stmelená cementem z SC C 8/10 tl. 17 cm a tl. 12cm 
viz příl. č. 4 vzorové příčné řezy</t>
  </si>
  <si>
    <t>konstrukce č. 1   448,78*0,17=76,293 [A]</t>
  </si>
  <si>
    <t>vrstva DK fr. 32/64 v tl. 25cm vč. vytažení pod obruby 
viz příl. č. 4 vzorové příčné řezy</t>
  </si>
  <si>
    <t>448,78*0,25*1,1+12,179=135,594 [A]</t>
  </si>
  <si>
    <t>PS-C v množství 0,5 kg/m2 
448,78=448,780 [A]</t>
  </si>
  <si>
    <t>PS-CP v množství 0,3 kg/m2 (2x) 
448,78*2=897,560 [A]</t>
  </si>
  <si>
    <t>vrstva ACP 16S, 50/70 v tl. 60mm 
viz příloha č. 4 vzorové příčné řezy</t>
  </si>
  <si>
    <t>uliční vpust DN 500 prefabrikovaná, mříž plast. zat. D400, kaliště vysoké, kompletní dodávka a montáž vč. podkladních konstrukcí 
viz příl. č. 5a odvodnění</t>
  </si>
  <si>
    <t>obetonování přípojek a uličních vpustí betonem C12/15-x0 
viz příl. č. 5a odvodnění</t>
  </si>
  <si>
    <t>přípojky  6,49=6,490 [A] 
uliční vpusti   4,27=4,270 [B] 
Celkem: A+B=10,760 [C]</t>
  </si>
  <si>
    <t>obruba 15/25 do bet. lože C20/25n XF3 
viz příl. č. 2 situace a č. 4 vzorové příčné řezy</t>
  </si>
  <si>
    <t>Položka zahrnuje: 
dodání a pokládku betonových obrubníků o rozměrech předepsaných zadávací dokumentací 
betonové lože i boční betonovou opěrku.</t>
  </si>
  <si>
    <t>řezání spar kolem obrub, v místě napojení obrus. vrstvy, kolem vpustí 
viz příl. č. 4 vzorové příčné řezy</t>
  </si>
  <si>
    <t>podél obrub 122,49=122,490 [A] 
napojení obrus  7,94=7,940 [B] 
kolem UV   8,0=8,000 [C] 
Celkem: A+B+C=138,430 [D]</t>
  </si>
  <si>
    <t>zalití spar asf. zálivkou 
viz příl. č. 4 vzorové příčné řezy</t>
  </si>
  <si>
    <t>položka zahrnuje dodávku a osazení předepsaného materiálu, očištění ploch spáry před úpravou, očištění okolí spáry po úpravě 
nezahrnuje těsnící profil</t>
  </si>
  <si>
    <t>SO 116</t>
  </si>
  <si>
    <t>Sjezdy - Markéty Kuncové novostavba</t>
  </si>
  <si>
    <t>pol. č. 122736 - odkopávky pro konstrukční vrstvy  193,31*2,0=386,620 [A] 
pol. č. 122736 - odkopávky pro sanaci podloží   238,477*2,0=476,954 [B] 
Celkem: A+B=863,574 [C]</t>
  </si>
  <si>
    <t>odkopávky pro konstrukční vrstvy  193,31=193,310 [A] 
odkopávky pro sanaci podloží   238,477=238,477 [B] 
Celkem: A+B=431,787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</si>
  <si>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</si>
  <si>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46451</t>
  </si>
  <si>
    <t>POHOZ DNA A SVAHŮ Z LOMOVÉHO KAMENE</t>
  </si>
  <si>
    <t>lomový kámen 0,3-(0,7*1,0) podél komunikace: 
7=7,000 [A]</t>
  </si>
  <si>
    <t>položka zahrnuje dodávku předepsaného kamene, mimostaveništní a vnitrostaveništní dopravu a jeho uložení 
není-li v zadávací dokumentaci uvedeno jinak, jedná se o nakupovaný materiál</t>
  </si>
  <si>
    <t>konstrukce č. 1   364,5*0,17=61,965 [A] 
konstrukce č. 6   54,71*0,12=6,565 [B] 
Celkem: A+B=68,530 [C]</t>
  </si>
  <si>
    <t>vrstva DK fr. 16/32 v tl. 15cm vč. vytažení pod obruby 
viz příl. č. 4 vzorové příčné řezy</t>
  </si>
  <si>
    <t>konstrukce č. 6    57,95*0,15*1,1+2,425=11,987 [A]</t>
  </si>
  <si>
    <t>364,5*0,25*1,1+10,71=110,948 [A]</t>
  </si>
  <si>
    <t>PS-C v množství 0,50kg/m2 
364,50=364,500 [A]</t>
  </si>
  <si>
    <t>PS-CP v množství 0,3 kg/m2 (2x) 
364,5*2=729,000 [A]</t>
  </si>
  <si>
    <t>vrstva SMA 11S, PMB 45/80-65, tl. 40mm 
viz příloha č. 4 vzorové příčné řezy</t>
  </si>
  <si>
    <t>582612</t>
  </si>
  <si>
    <t>KRYTY Z BETON DLAŽDIC SE ZÁMKEM ŠEDÝCH TL 80MM DO LOŽE Z KAM</t>
  </si>
  <si>
    <t>dlažba 20/20 šedá tl. 8cm do lože z DK fr. 4/8 v tl. 4cm 
viz příl. č. 4 vzorové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</si>
  <si>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</si>
  <si>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58261B</t>
  </si>
  <si>
    <t>KRYTY Z BETON DLAŽDIC SE ZÁMKEM BAREV RELIÉF TL 80MM DO LOŽE Z KAM</t>
  </si>
  <si>
    <t>dlažba 20/10 antracit reliéfní tl. 8cm do lože z DK fr. 4/8 v tl. 4cm 
viz příl. č. 4 vzorové příčné řezy</t>
  </si>
  <si>
    <t>89921</t>
  </si>
  <si>
    <t>VÝŠKOVÁ ÚPRAVA POKLOPŮ</t>
  </si>
  <si>
    <t>Výšková úprava poklopů šachty na stávající kanalizaci 
1=1,000 [A]</t>
  </si>
  <si>
    <t>- položka výškové úpravy zahrnuje všechny nutné práce a materiály pro zvýšení nebo snížení zařízení (včetně nutné úpravy stávajícího povrchu vozovky nebo chodníku).</t>
  </si>
  <si>
    <t>obruba 15/15N do bet. lože C20/25n XF3 
viz příl. č. 2 situace a č. 4 vzorové příčné řezy</t>
  </si>
  <si>
    <t>podél obrub 111,85=111,850 [A] 
napojení obrus  44,19=44,190 [B] 
Celkem: A+B=156,040 [C]</t>
  </si>
  <si>
    <t>SO 117</t>
  </si>
  <si>
    <t>Úprava příjezdu ke garážím</t>
  </si>
  <si>
    <t>pol. č. 122736 - odkopávky pro konstrukční vrstvy  86,94*2,0=173,880 [A] 
pol. č. 122736 - odkopávky pro sanaci podloží   153,249*2,0=306,498 [B] 
pol. č. 113326 - štěrky - plocha vozovky tl. 30cm  24,12*0,3*2,0=14,472 [C] 
pol. č. 113326 - štěrky - plocha pod dlažbou cca 25cm  1,51*2,0=3,020 [D] 
Celkem: A+B+C+D=497,870 [E]</t>
  </si>
  <si>
    <t>pol. č. 113156 - bet. plocha   34,58*0,6*2,3=47,720 [A]</t>
  </si>
  <si>
    <t>113156</t>
  </si>
  <si>
    <t>ODSTRANĚNÍ KRYTU ZPEVNĚNÝCH PLOCH Z BETONU, ODVOZ DO 12KM</t>
  </si>
  <si>
    <t>vybourání bet. tl. 60cm s naložením a odvozem na skládku</t>
  </si>
  <si>
    <t>34,58*0,6=20,748 [A]</t>
  </si>
  <si>
    <t>113176</t>
  </si>
  <si>
    <t>ODSTRAN KRYTU ZPEVNĚNÝCH PLOCH Z DLAŽEB KOSTEK, ODVOZ DO 12KM</t>
  </si>
  <si>
    <t>vybourání žul. kostek s očištěním, naložením na dopravní prostředek a odvoz do skladu investora</t>
  </si>
  <si>
    <t>štěrky - plocha vozovky tl. 30cm  24,12*0,3=7,236 [A] 
štěrky - plocha pod dlažbou cca 25cm   1,51=1,510 [B] 
Celkem: A+B=8,746 [C]</t>
  </si>
  <si>
    <t>odkopávky pro konstrukční vrstvy  86,94=86,940 [A] 
odkopávky pro sanaci podloží   153,249=153,249 [B] 
Celkem: A+B=240,189 [C]</t>
  </si>
  <si>
    <t>vrstva DK fr. 0/63 v tl. 15cm (20cm) vč. vytažení pod obruby 
viz příl. č. 4 vzorové příčné řezy</t>
  </si>
  <si>
    <t>konstrukce č. 4 tl. 15cm    240,38*0,15=36,057 [A] 
kosntrukce č. 4 tl. 20cm    240,38*0,2*1,1+3,732=56,616 [B] 
konstrukce č. 7 tl. 15cm (2x)   58,41*0,15*1,1+58,41*0,15=18,399 [C] 
Celkem: A+B+C=111,072 [D]</t>
  </si>
  <si>
    <t>vsakovací dlažba 200/200/80 do lože z DK fr. 4/8 tl. 4cm vč. výplněn spar 
viz příl. č. 4 vzorové příčné řezy</t>
  </si>
  <si>
    <t>konstrukce č. 4   240,38=240,380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</si>
  <si>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</si>
  <si>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122</t>
  </si>
  <si>
    <t>Účelová komunikace - zahrádky</t>
  </si>
  <si>
    <t>pol. č. 122736 - odkopávky pro konstrukční vrstvy  293,55*2,0=587,100 [A] 
pol. č. 122736 - odkopávky pro sanaci podloží   274,699*2,0=549,398 [B] 
pol. č. 113326 - štěrky - plocha vozovky tl. 30cm  65,027*2,0=130,054 [C] 
Celkem: A+B+C=1 266,552 [D]</t>
  </si>
  <si>
    <t>pol.č . 113166 - silniční panely   6,43*0,2*2,5=3,215 [A]</t>
  </si>
  <si>
    <t>6,43*0,2=1,286 [A]</t>
  </si>
  <si>
    <t>štěrky - plocha vozovky tl. 30cm  3,14+61,887=65,027 [A]</t>
  </si>
  <si>
    <t>odkopávky pro konstrukční vrstvy  293,55=293,550 [A] 
odkopávky pro sanaci podloží   274,699=274,699 [B] 
Celkem: A+B=568,249 [C]</t>
  </si>
  <si>
    <t>vrstva DK fr. 0/63 v tl. 15cm vč. rozšíření 
viz příl. č. 4 vzorové příčné řezy</t>
  </si>
  <si>
    <t>konstrukce č. 7 tl. 15cm (2x)  393,3*0,15*1,05+393,3*0,15*1,10=126,839 [A]</t>
  </si>
  <si>
    <t>vrstva DK fr. 16/32 v tl. 20 cm vč. vytažení pod obruby 
viz příl. č. 4 vzorové příčné řezy</t>
  </si>
  <si>
    <t>kosntrukce č. 4 tl. 20cm    146,33*0,2+1,709=30,975 [A]</t>
  </si>
  <si>
    <t>vrstva DK fr. 8/16 v tl. 15 cm 
viz příl. č. 4 vzorové příčné řezy</t>
  </si>
  <si>
    <t>konstrukce č. 4 tl. 15cm    146,33*0,15=21,950 [A]</t>
  </si>
  <si>
    <t>konstrukce č. 4   146,33=146,330 [A]</t>
  </si>
  <si>
    <t>917223</t>
  </si>
  <si>
    <t>SILNIČNÍ A CHODNÍKOVÉ OBRUBY Z BETONOVÝCH OBRUBNÍKŮ ŠÍŘ 100MM</t>
  </si>
  <si>
    <t>obruba 10/25 do bet. lože C20/25n XF3 
viz příl. č. 2 situace a č. 4 vzorové příčné řezy</t>
  </si>
  <si>
    <t>SO 123</t>
  </si>
  <si>
    <t>Účelová komunikace - Skopalíkova souběžná</t>
  </si>
  <si>
    <t>pol. č. 122736 - odkopávky pro konstrukční vrstvy  6,35*2,0=12,700 [A] 
pol. č. 122736 - odkopávky pro sanaci podloží   9,796*2,0=19,592 [B] 
Celkem: A+B=32,292 [C]</t>
  </si>
  <si>
    <t>odkopávky pro konstrukční vrstvy  6,35=6,350 [A] 
odkopávky pro sanaci podloží   9,796=9,796 [B] 
Celkem: A+B=16,146 [C]</t>
  </si>
  <si>
    <t>tahově separační geotextilie 300 g/m2 
viz příl. č. 1 Technická zpráva</t>
  </si>
  <si>
    <t>směs stmelená cementem z SC C 8/10 tl. 17 cm 
viz příl. č. 1 Technická zpráva</t>
  </si>
  <si>
    <t>konstrukce č. 1   15,1*0,17=2,567 [A]</t>
  </si>
  <si>
    <t>vrstva DK fr. 32/64 v tl. 25cm vč. vytažení pod obruby 
viz příl. č. 1 Technická zpráva</t>
  </si>
  <si>
    <t>15,1*0,25+2,246=6,021 [A]</t>
  </si>
  <si>
    <t>viz příl. č. 1 Technická zpráva</t>
  </si>
  <si>
    <t>PS-C v množství 0,3 kg/m2 (2x) 
15,1=15,100 [A]</t>
  </si>
  <si>
    <t>PS-CP v množství 0,3 kg/m2 (2x) 
15,1*2=30,200 [A]</t>
  </si>
  <si>
    <t>vrstva ACP 16S, 50/70 v tl. 60mm 
viz příl. č. 1 Technická zpráva</t>
  </si>
  <si>
    <t>vrstva SMA 11S, PMB 45/80-65, tl. 40mm 
viz příl. č. 1 Technická zpráva</t>
  </si>
  <si>
    <t>obruba 15/15N do bet. lože C20/25n XF3 
viz příl. č. 1 Technická zpráva</t>
  </si>
  <si>
    <t>řezání spar kolem obrub, v místě napojení obrus. vrstvy, kolem vpustí 
viz příl. č. 1 Technická zpráva</t>
  </si>
  <si>
    <t>podél obrub 5,03=5,030 [A] 
napojení obrus  6,0=6,000 [B] 
Celkem: A+B=11,030 [C]</t>
  </si>
  <si>
    <t>zalití spar asf. zálivkou 
viz příl. č. 1 Technická zpráva</t>
  </si>
  <si>
    <t>SO 124</t>
  </si>
  <si>
    <t>Účelová komunikace - Skopalíkova pokračování</t>
  </si>
  <si>
    <t>pol. č. 122736 - odkopávky pro konstrukční vrstvy  32,42*2,0=64,840 [A] 
pol. č. 122736 - odkopávky pro sanaci podloží   37,4*2,0=74,800 [B] 
pol. č. 113326 - štěrky - plocha vozovky tl. 30cm  110,21*0,3*2,0=66,126 [D] 
pol. č. 113326 - štěrky - rozšíření pod obrubou   6,274*2,0=12,548 [E] 
Celkem: A+B=139,640 [C]</t>
  </si>
  <si>
    <t>pol. č. 11352 - bet. obruby, hmot. suti 0,205 t/m     31,37*0,205=6,431 [A]</t>
  </si>
  <si>
    <t>štěrky - plocha vozovky tl. 30cm  110,21*0,3=33,063 [A] 
štěrky - rozšíření pod obrubou   6,274=6,274 [B] 
Celkem: A+B=39,337 [C]</t>
  </si>
  <si>
    <t>31,37*0,205*12=77,170 [A]</t>
  </si>
  <si>
    <t>odkopávky pro konstrukční vrstvy  32,42=32,420 [A] 
odkopávky pro sanaci podloží   37,4=37,400 [B] 
Celkem: A+B=69,820 [C]</t>
  </si>
  <si>
    <t>konstrukce č. 1   66,22*0,17=11,257 [A]</t>
  </si>
  <si>
    <t>66,22*0,25+4,294=20,849 [A]</t>
  </si>
  <si>
    <t>v množství 0,3 kg/m2 (2x) 
66,22*2=132,440 [A]</t>
  </si>
  <si>
    <t>podél obrub 21,47=21,470 [A] 
napojení obrus  6,43=6,430 [B] 
Celkem: A+B=27,900 [C]</t>
  </si>
  <si>
    <t>SO 125</t>
  </si>
  <si>
    <t>Úprava dopravních ploch NZ1</t>
  </si>
  <si>
    <t>pol. č. 122736 - odkopávky pro konstrukční vrstvy  10,92*2,0=21,840 [A] 
pol. č. 122736 - odkopávky pro sanaci podloží   2,96*2,0=5,920 [B] 
pol. č. 113326 - štěrky - plocha vozovky tl. 30cm  167,16*0,3*2,0=100,296 [D] 
pol. č. 113326 - štěrky - rozšíření pod obrubou   10,564*2,0=21,128 [E] 
pol. č. 132736 - hloubení palisáda   2,09*2,0=4,180 [F] 
pol. č. 132736 - hloubení schodiště  3,18*2,0=6,360 [G] 
Celkem: A+B+D+E+F+G=159,724 [H]</t>
  </si>
  <si>
    <t>pol. č. 11352 - bet. obruby, hmot. suti 0,205 t/m     52,82*0,205=10,828 [A]</t>
  </si>
  <si>
    <t>štěrky - plocha vozovky tl. 30cm  167,16*0,3=50,148 [A] 
štěrky - rozšíření pod obrubou   10,564=10,564 [B] 
Celkem: A+B=60,712 [C]</t>
  </si>
  <si>
    <t>52,82*0,205*12=129,937 [A]</t>
  </si>
  <si>
    <t>odkopávky pro konstrukční vrstvy  10,92=10,920 [A] 
odkopávky pro sanaci podloží   2,96=2,960 [B] 
Celkem: A+B=13,880 [C]</t>
  </si>
  <si>
    <t>hloubení pro palisádu a schodiště, s naložením a odvozem na skládku VZD 12km</t>
  </si>
  <si>
    <t>hloubení palisáda   2,09=2,090 [A] 
hloubení schodiště  3,18=3,180 [B] 
Celkem: A+B=5,270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</si>
  <si>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</si>
  <si>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pro konstrukční vrstvy  10,92=10,920 [A] 
odkopávky pro sanaci podloží   2,96=2,960 [B] 
hloubení palisáda   2,09=2,090 [C] 
hloubení schodiště  3,18=3,180 [D] 
Celkem: A+B+C+D=19,150 [E]</t>
  </si>
  <si>
    <t>zásyp palisády a schodiště štěrkopískem 
viz příl. č. 6a odvodnění</t>
  </si>
  <si>
    <t>zásyp palisáda  0,89=0,890 [A] 
zásyp schodiště  1,29=1,290 [B] 
Celkem: A+B=2,180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</si>
  <si>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</si>
  <si>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tahově separační geotextilie 300 g/m2 
viz příloha č. 3 vzorové příčné řezy</t>
  </si>
  <si>
    <t>434114</t>
  </si>
  <si>
    <t>SCHODIŠŤOVÉ STUPNĚ, Z DÍLCŮ BETON DO C25/30</t>
  </si>
  <si>
    <t>schodišťové stupně 1500/145/320 - 8x 
viz příloha č. 3 vzorové příčné řezy</t>
  </si>
  <si>
    <t>1,5*0,145*0,32*8=0,557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</si>
  <si>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</si>
  <si>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PODKLADNÍ A VÝPLŇOVÉ VRSTVY Z PROSTÉHO BETONU C8/10</t>
  </si>
  <si>
    <t>podkladní beton pod patky schodiště 
viz příl. č. 3 vzorové příčné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</si>
  <si>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</si>
  <si>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431314</t>
  </si>
  <si>
    <t>SCHODIŠŤ KONSTR Z PROST BETONU DO C20/25</t>
  </si>
  <si>
    <t>schodišťová betonová deska vč. patek 
viz příl. č. 3 vzorové příčné řezy</t>
  </si>
  <si>
    <t>směs stmelená cementem z SC C 8/10 tl. 17 cm a tl. 12cm 
viz příloha č. 3 vzorové příčné řezy</t>
  </si>
  <si>
    <t>konstrukce č. 1   3,0*0,17=0,510 [A]</t>
  </si>
  <si>
    <t>vrstva DK fr. 32/64 v tl. 25cm vč. vytažení pod obruby 
viz příloha č. 3 vzorové příčné řezy</t>
  </si>
  <si>
    <t>konstrukce č. 1   3,0*0,25+1,46=2,210 [A]</t>
  </si>
  <si>
    <t>vrstva DK fr. 16/32 v tl. 15cm vč. vytažení pod obruby 
viz příloha č. 3 vzorové příčné řezy</t>
  </si>
  <si>
    <t>konstrukce č. 8   9,85*0,15=1,478 [A]</t>
  </si>
  <si>
    <t>viz příloha č. 3 vzorové příčné řezy</t>
  </si>
  <si>
    <t>v množství 0,3 kg/m2 (2x) 
3,0*2=6,000 [A]</t>
  </si>
  <si>
    <t>vrstva ACP 16S, 50/70 v tl. 60mm 
viz příloha č. 3 vzorové příčné řezy</t>
  </si>
  <si>
    <t>vrstva SMA 11S, PMB 45/80-65, tl. 40mm 
viz příloha č. 3 vzorové příčné řezy</t>
  </si>
  <si>
    <t>dlažba 20/20 tl. 6cm do lože z DK fr. 4/8 v tl. 4cm 
viz příloha č. 3 vzorové příčné řezy</t>
  </si>
  <si>
    <t>58261A</t>
  </si>
  <si>
    <t>KRYTY Z BETON DLAŽDIC SE ZÁMKEM BAREV RELIÉF TL 60MM DO LOŽE Z KAM</t>
  </si>
  <si>
    <t>dlažba 20/10 antracit reliéfní tl. 6cm do lože z DK fr. 4/8 v tl. 4cm 
viz příloha č. 3 vzorové příčné řezy</t>
  </si>
  <si>
    <t>výšková úprava šachet kanalizace 
2=2,000 [A]</t>
  </si>
  <si>
    <t>9111A1</t>
  </si>
  <si>
    <t>ZÁBRADLÍ SILNIČNÍ S VODOR MADLY - DODÁVKA A MONTÁŽ</t>
  </si>
  <si>
    <t>zábradlí ocelové s vodorovnými madly, výška 1,1, hmotnost 27,1kg, vč. PKO 
viz příl. .č 3 vzorové příčné řezy</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</si>
  <si>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</si>
  <si>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</si>
  <si>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</si>
  <si>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bet. palisáda vč. bet. základu z C 20/25 XF3 
viz příloha č. 3 vzorové příčné řezy</t>
  </si>
  <si>
    <t>Položka zahrnuje: 
dodání a pokládku betonových palisád o rozměrech předepsaných zadávací dokumentací 
betonové lože i boční betonovou opěrku.</t>
  </si>
  <si>
    <t>obruba 10/25 do bet. lože C20/25n XF3 
viz příloha č. 3 vzorové příčné řezy</t>
  </si>
  <si>
    <t>obruba 15/25 do bet. lože C20/25n XF3 
viz příloha č. 3 vzorové příčné řezy</t>
  </si>
  <si>
    <t>řezání spar kolem obrub, v místě napojení obrus. vrstvy, kolem vpustí 
viz příloha č. 3 vzorové příčné řezy</t>
  </si>
  <si>
    <t>podél obrub 7,0=7,000 [A] 
napojení obrus  6,0=6,000 [B] 
Celkem: A+B=13,000 [C]</t>
  </si>
  <si>
    <t>zalití spar asf. zálivkou 
viz příloha č. 3 vzorové příčné řezy</t>
  </si>
  <si>
    <t>SO 134</t>
  </si>
  <si>
    <t>Chodníky a cyklostezky - Markéty Kuncové novostavba</t>
  </si>
  <si>
    <t>NOVOSTAVBA 
pol. č. 113326 štěrky - plocha vozovky tl. 30cm  (80,58+11,36)*0,3=27,582 [A] 
pol. č. 113326 štěrky - plocha pod chodníky tl. 25cm  (113,043+14,833)=127,876 [D] 
NAVAZUJÍCÍ ÚPRAVY 
pol. č. 113326 štěrky - plocha vozovky tl. 30cm  (237,26+38,02)*0,3=82,584 [E] 
pol. č. 113326 štěrky - rozšíření pod obrubou  0,6095=0,610 [F] 
pol. č. 113326 štěrky - plocha pod chodníky tl. 25cm  98,333=98,333 [G] 
NOVOSTAVBA 
pol. č. 122736 odkopávky pro konstrukční vrstvy  937,464=937,464 [H] 
NAVAZUJÍCÍ ÚPRAVY 
pol. č. 122736 odkopávky pro konstrukční vrstvy  97,716=97,716 [B] 
Celkem: A+B=125,298 [C]</t>
  </si>
  <si>
    <t>pol. č. 11352 - bet. obruby, hmot. suti 0,205 t/m     (149,52+149,52)*0,205=61,303 [A]  
pol. č. 113186 - bet. dlažba, hmot suti 2,0 t/m3   50,73*2,0=101,460 [B] 
pol. č. 113156 - bet. plocha   11,09*0,6*2,3=15,304 [C]  
Celkem: A+B+C=178,067 [D]</t>
  </si>
  <si>
    <t>pol.č . 113166 - silniční panely   11,09*0,2*2,5=5,545 [A]</t>
  </si>
  <si>
    <t>11,09*0,6=6,654 [A]</t>
  </si>
  <si>
    <t>11,09*0,2=2,218 [A]</t>
  </si>
  <si>
    <t>113175</t>
  </si>
  <si>
    <t>ODSTRAN KRYTU ZPEVNĚNÝCH PLOCH Z DLAŽEB KOSTEK, ODVOZ DO 8KM</t>
  </si>
  <si>
    <t>odstranění žulových kostek s očištěním a odvozem do skladu BKOM VZD 6 KM</t>
  </si>
  <si>
    <t>novostavba   4,746=4,746 [A]</t>
  </si>
  <si>
    <t>novostavba  452,17*0,06=27,130 [A] 
úpravy napojení  393,33*0,06=23,600 [B] 
Celkem: A+B=50,730 [C]</t>
  </si>
  <si>
    <t>NOVOSTAVBA 
štěrky - plocha vozovky tl. 30cm  (80,58+11,36)*0,3=27,582 [A] 
štěrky - plocha pod chodníky tl. 25cm  (113,043+14,833)=127,876 [D] 
NAVAZUJÍCÍ ÚPRAVY 
štěrky - plocha vozovky tl. 30cm  (237,26+38,02)*0,3=82,584 [E] 
štěrky - rozšíření pod obrubou  0,6095=0,610 [F] 
štěrky - plocha pod chodníky tl. 25cm  98,333=98,333 [G] 
Celkem: A+D+E+F+G=336,985 [H]</t>
  </si>
  <si>
    <t>vybourání obrub - novostavba  149,52=149,520 [A] 
vybourání obrub - navazující úpravy  149,52=149,520 [B] 
Celkem: A+B=299,040 [C]</t>
  </si>
  <si>
    <t>frézování pro novostavbu  16,116=16,116 [A] 
frézování navazující úpravy  47,452=47,452 [B] 
Celkem: A+B=63,568 [C]</t>
  </si>
  <si>
    <t>NOVOSTAVBA 
odkopávky pro konstrukční vrstvy  937,464=937,464 [A] 
NAVAZUJÍCÍ ÚPRAVY 
odkopávky pro konstrukční vrstvy  97,716=97,716 [B] 
Celkem: A+B=1 035,180 [C]</t>
  </si>
  <si>
    <t>novostavba 22,09=22,090 [A] 
navazující úpravy  76,049=76,049 [B] 
Celkem: A+B=98,139 [C]</t>
  </si>
  <si>
    <t>novostavba   6,674=6,674 [A] 
navazující úpravy  5,862=5,862 [B] 
Celkem: A+B=12,536 [C]</t>
  </si>
  <si>
    <t>vrstva DK fr. 16/32 v tl. 25cm  
viz příl. č. 4 vzorové příčné řezy</t>
  </si>
  <si>
    <t>konstrukce č. 2 tl. 25cm    169,025+123,04=292,065 [A] 
konstrukce č. 3 tl. 25cm    59,97+54,148=114,118 [B] 
Celkem: A+B=406,183 [C]</t>
  </si>
  <si>
    <t>56362</t>
  </si>
  <si>
    <t>VOZOVKOVÉ VRSTVY Z RECYKLOVANÉHO MATERIÁLU TL DO 100MM</t>
  </si>
  <si>
    <t>podklad z asf. recyklátu tl. 70mm</t>
  </si>
  <si>
    <t>konstrukce č. 3 - novostavba   239,88=239,880 [A] 
konstrukce č. 3 - úpravy napojení  216,59=216,590 [B] 
Celkem: A+B=456,470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</si>
  <si>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</si>
  <si>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574A41</t>
  </si>
  <si>
    <t>ASFALTOVÝ BETON PRO OBRUSNÉ VRSTVY ACO 8 TL. 50MM</t>
  </si>
  <si>
    <t>obrusná vrstva z ACO 8 v tl. 50mm</t>
  </si>
  <si>
    <t>dlažba 200/200/60 do lože z DK fr. 4/8 tl. 4cm  
viz příl. č. 4 vzorové příčné řezy</t>
  </si>
  <si>
    <t>konstrukce č. 2   676,1+492,16=1 168,260 [A]</t>
  </si>
  <si>
    <t>582614</t>
  </si>
  <si>
    <t>KRYTY Z BETON DLAŽDIC SE ZÁMKEM BAREV TL 60MM DO LOŽE Z KAM</t>
  </si>
  <si>
    <t>dlažba 200/200/60 antracit do lože z DK fr. 4/8 tl. 4cm  
viz příl. č. 4 vzorové příčné řezy</t>
  </si>
  <si>
    <t>dlažba 200/100/60 reliéfní antracit do lože z DK fr. 4/8 tl. 4cm  
viz příl. č. 4 vzorové příčné řezy</t>
  </si>
  <si>
    <t>33,2+35,59=68,790 [A]</t>
  </si>
  <si>
    <t>obruba 10/25 do bet. lože C20/25n XF3 vč. seříznutí přechodových kusů 
viz příloha č. 3 vzorové příčné řezy</t>
  </si>
  <si>
    <t>novostavba  758,77=758,770 [A] 
úpravy napojení  326,5=326,500 [B] 
Celkem: A+B=1 085,270 [C]</t>
  </si>
  <si>
    <t>novostavba  16,81=16,810 [A] 
úpravy napojení  15,04=15,040 [B] 
Celkem: A+B=31,850 [C]</t>
  </si>
  <si>
    <t>úprava napojení  2,8=2,800 [A]</t>
  </si>
  <si>
    <t>novostavba  1=1,000 [A]</t>
  </si>
  <si>
    <t>podél obrub 174,87+140,51=315,380 [A] 
napojení obrus  3,72+3,12=6,840 [B] 
Celkem: A+B=322,220 [C]</t>
  </si>
  <si>
    <t>Zahrazovací betonový sloupek 
1*0,1=0,100 [A]</t>
  </si>
  <si>
    <t>SO 182</t>
  </si>
  <si>
    <t>Dopravně inženýrské opatření</t>
  </si>
  <si>
    <t>02710</t>
  </si>
  <si>
    <t>POMOC PRÁCE ZŘÍZ NEBO ZAJIŠŤ OBJÍŽĎKY A PŘÍSTUP CESTY</t>
  </si>
  <si>
    <t>Kompletní dopravně inženýrská opatření po dobu stavby zahrnující:  
Přechodné svislé i vodorovné dopravní značení, bezpečnostní zařízení, dopravní zařízení a světelné signály, jejich dodávka, montáž, demontáž, kontrola, údržba, servis, přemisťování, přeznačování a manipulace s nimi.  
Zajištění inženýrské činnosti, zajištění veškerých rozhodnutí pro realizaci.</t>
  </si>
  <si>
    <t>Zahrnuje veškeré náklady spojené s objednatelem požadovanými zařízeními</t>
  </si>
  <si>
    <t>SO 191</t>
  </si>
  <si>
    <t>Dopravní značení</t>
  </si>
  <si>
    <t>914121</t>
  </si>
  <si>
    <t>DOPRAVNÍ ZNAČKY ZÁKLADNÍ VELIKOSTI OCELOVÉ FÓLIE TŘ 1 - DODÁVKA A MONTÁŽ</t>
  </si>
  <si>
    <t>nové svislé dopravní značení</t>
  </si>
  <si>
    <t>novostavba - P2, P4, C4a, C7a, C7b, E13, IP19, IS20, E3a, IP10a 
2+1+4+2+1+3+1+2+1+1=18,000 [A] 
úpravy napojení - C4a, C7a, C7b, E13, IP11b, IP11c, IJ4c, E3a, IP10a 
2+2+2+3+1+1+1+1+1=14,000 [B] 
Celkem: A+B=32,000 [C]</t>
  </si>
  <si>
    <t>položka zahrnuje: 
- dodávku a montáž značek v požadovaném provedení</t>
  </si>
  <si>
    <t>914123</t>
  </si>
  <si>
    <t>DOPRAVNÍ ZNAČKY ZÁKLADNÍ VELIKOSTI OCELOVÉ FÓLIE TŘ 1 - DEMONTÁŽ</t>
  </si>
  <si>
    <t>demontáž svislých značek - odvoz a likvidace v režii zhotovitele</t>
  </si>
  <si>
    <t>Položka zahrnuje odstranění, demontáž a odklizení materiálu s odvozem na předepsané místo</t>
  </si>
  <si>
    <t>914921</t>
  </si>
  <si>
    <t>SLOUPKY A STOJKY DOPRAVNÍCH ZNAČEK Z OCEL TRUBEK DO PATKY - DODÁVKA A MONTÁŽ</t>
  </si>
  <si>
    <t>sloupky vč. patky, bet. základu a zemních prací</t>
  </si>
  <si>
    <t>novostavba  8=8,000 [A] 
úpravy napojení  16=16,000 [B] 
Celkem: A+B=24,000 [C]</t>
  </si>
  <si>
    <t>položka zahrnuje: 
- sloupky a upevňovací zařízení včetně jejich osazení (betonová patka, zemní práce)</t>
  </si>
  <si>
    <t>914923</t>
  </si>
  <si>
    <t>SLOUPKY A STOJKY DZ Z OCEL TRUBEK DO PATKY DEMONTÁŽ</t>
  </si>
  <si>
    <t>demontáž odvoz a likvidace sloupků svislých značek vč. bet. základu sloupu 
odvoz a likvidace v režii zhotovitele</t>
  </si>
  <si>
    <t>915111</t>
  </si>
  <si>
    <t>VODOROVNÉ DOPRAVNÍ ZNAČENÍ BARVOU HLADKÉ - DODÁVKA A POKLÁDKA</t>
  </si>
  <si>
    <t>vodorovné dopravní značení barvou, retroreflexní úprava - vč. předznačení 
viz příl. č. 1 technická zpráva</t>
  </si>
  <si>
    <t>novostavba: 
V7b 0,5/0,5  1,94=1,940 [A] 
V2b 3/1,5 (125mm)   2,033=2,033 [B] 
V2b 1,5/1,5 (125mm)  1,001=1,001 [C] 
V2b 1,5/1,5  (250mm)  3,694=3,694 [D] 
V4 0,5/0,5 (250mm  5,008=5,008 [E] 
V4  113,665=113,665 [F] 
V1a  37,494=37,494 [G] 
V5  2,465=2,465 [H] 
V9a  1,19=1,190 [I] 
V10d  7,491=7,491 [J] 
V11a  8,715=8,715 [K] 
V13a  5,95=5,950 [L] 
úpravy napojení 
V7a  28,6=28,600 [M] 
V2b 1,5/1,5 (250mm)  11,315=11,315 [N] 
V4  71,59=71,590 [O] 
V1a  31,785=31,785 [P] 
V5  1,625=1,625 [Q] 
V9a  2,38=2,380 [R] 
V10d  2,751=2,751 [S] 
V13a  24,17=24,170 [T] 
V14  0,48=0,480 [U] 
Celkem: A+B+C+D+E+F+G+H+I+J+K+L+M+N+O+P+Q+R+S+T+U=365,342 [V]</t>
  </si>
  <si>
    <t>položka zahrnuje: 
- dodání a pokládku nátěrového materiálu (měří se pouze natíraná plocha) 
- předznačení a reflexní úpravu</t>
  </si>
  <si>
    <t>915221</t>
  </si>
  <si>
    <t>VODOR DOPRAV ZNAČ PLASTEM STRUKTURÁLNÍ NEHLUČNÉ - DOD A POKLÁDKA</t>
  </si>
  <si>
    <t>vodorovné dopravní značení plastem strukturální nehlučné, vše mimo dopravních stínů (značka V13) 
viz příloha č. 1 technická zpráva</t>
  </si>
  <si>
    <t>novostavba: 
V7b 0,5/0,5  1,94=1,940 [A] 
V2b 3/1,5 (125mm)   2,033=2,033 [B] 
V2b 1,5/1,5 (125mm)  1,001=1,001 [C] 
V2b 1,5/1,5  (250mm)  3,694=3,694 [D] 
V4 0,5/0,5 (250mm  5,008=5,008 [E] 
V4  113,665=113,665 [F] 
V1a  37,494=37,494 [G] 
V5  2,465=2,465 [H] 
V9a  1,19=1,190 [I] 
V10d  7,491=7,491 [J] 
V11a  8,715=8,715 [K] 
úpravy napojení 
V7a  28,6=28,600 [M] 
V2b 1,5/1,5 (250mm)  11,315=11,315 [N] 
V4  71,59=71,590 [O] 
V1a  31,785=31,785 [P] 
V5  1,625=1,625 [Q] 
V9a  2,38=2,380 [R] 
V10d  2,751=2,751 [S] 
V14  0,48=0,480 [U] 
Celkem: A+B+C+D+E+F+G+H+I+J+K+M+N+O+P+Q+R+S+U=335,222 [V]</t>
  </si>
  <si>
    <t>SO 201</t>
  </si>
  <si>
    <t>Úprava podjezdu</t>
  </si>
  <si>
    <t>odkopávky  1029,212*2,0=2 058,424 [A]</t>
  </si>
  <si>
    <t>123736</t>
  </si>
  <si>
    <t>ODKOP PRO SPOD STAVBU SILNIC A ŽELEZNIC TŘ. I, ODVOZ DO 12KM</t>
  </si>
  <si>
    <t>odkop pro účely zřízení sanace stávajících základů a obnovení izolace  
s naložením a odvozem na skládku  
viz příl. č. 03 vzorové příčné řezy</t>
  </si>
  <si>
    <t>50,6*(3,72+4,46+5,24+4,65)+1,5*21*0,29+1,5*21*0,37+2*1,5*(14,77+16,59)=1 029,212 [A]</t>
  </si>
  <si>
    <t>odkopávky  1029,212=1 029,212 [A]</t>
  </si>
  <si>
    <t>Úpravy povrchů, podlahy, výplně otvorů</t>
  </si>
  <si>
    <t>626112</t>
  </si>
  <si>
    <t>REPROFILACE PODHLEDŮ, SVISLÝCH PLOCH SANAČNÍ MALTOU JEDNOVRST TL 20MM</t>
  </si>
  <si>
    <t>reprofilace sanační maltou tl. 10-15mm  
viz příl. č. 03 vzorové příčné řezy</t>
  </si>
  <si>
    <t>základy  2*(6,29+6,32)+2*50,6*(1,0+2,91+2,91)+2*21*1,5*1,0+2*21*3,15*0,5=844,554 [A] 
sloupy  2*21*2,43*3,6=367,416 [B] 
Celkem: A+B=1 211,970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</si>
  <si>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</si>
  <si>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</si>
  <si>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</si>
  <si>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spojující můstek, cca 30% plochy  
viz příl. č. 03 vzorové příčné řezy</t>
  </si>
  <si>
    <t>základy  (2*(6,29+6,32)+2*50,6*(1,0+2,91+2,91)+2*21*1,5*1,0+2*21*3,15*0,5)*0,3=253,366 [A] 
sloupy  (2*21*2,43*3,6)*0,3=110,225 [B] 
Celkem: A+B=363,591 [C]</t>
  </si>
  <si>
    <t>62641</t>
  </si>
  <si>
    <t>SJEDNOCUJÍCÍ STĚRKA JEMNOU MALTOU TL CCA 2MM</t>
  </si>
  <si>
    <t>finální stěrka  
viz příl. č. 03 vzorové příčné řezy</t>
  </si>
  <si>
    <t>62652</t>
  </si>
  <si>
    <t>OCHRANA VÝZTUŽE PŘI NEDOSTATEČNÉM KRYTÍ</t>
  </si>
  <si>
    <t>opatření výztuže antikorozním nátěrem, cca 20% plochy  
viz příl. č. 03 vzorové příčné řezy</t>
  </si>
  <si>
    <t>základy  (2*(6,29+6,32)+2*50,6*(1,0+2,91+2,91)+2*21*1,5*1,0+2*21*3,15*0,5)*0,2=168,911 [A] 
sloupy  (2*21*2,43*3,6)*0,2=73,483 [B] 
Celkem: A+B=242,394 [C]</t>
  </si>
  <si>
    <t>položka zahrnuje:  
dodávku veškerého materiálu potřebného pro předepsanou úpravu v předepsané kvalitě  
položení vrstvy v předepsané tloušťce  
potřebná lešení a podpěrné konstrukce</t>
  </si>
  <si>
    <t>Přidružená stavební výroba</t>
  </si>
  <si>
    <t>711111</t>
  </si>
  <si>
    <t>IZOLACE BĚŽNÝCH KONSTRUKCÍ PROTI ZEMNÍ VLHKOSTI ASFALTOVÝMI NÁTĚRY</t>
  </si>
  <si>
    <t>penetrační nátěr betonu základu  
viz příl. č. 03 vzorové příčné řezy</t>
  </si>
  <si>
    <t>základy  2*(6,29+6,32)+2*50,6*(1,0+2,91+2,91)+2*21*1,5*1,0+2*21*3,15*0,5=844,554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</si>
  <si>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</si>
  <si>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základu z NAIP  
viz příl. č. 03 vzorové příčné řezy</t>
  </si>
  <si>
    <t>711509</t>
  </si>
  <si>
    <t>OCHRANA IZOLACE NA POVRCHU TEXTILIÍ</t>
  </si>
  <si>
    <t>ochranná geotextilie 800 g/m2  
viz příl. č. 03 vzorové příčné řezy</t>
  </si>
  <si>
    <t>položka zahrnuje:  
- dodání  předepsaného ochranného materiálu  
- zřízení ochrany izolace</t>
  </si>
  <si>
    <t>78312</t>
  </si>
  <si>
    <t>PROTIKOROZ OCHRANA OCEL KONSTR NÁTĚREM VÍCEVRST</t>
  </si>
  <si>
    <t>obnova PKO oc. krycích plechů kloubů sloupů  
viz příl. č. 03 vzorové příčné řezy</t>
  </si>
  <si>
    <t>2*21*2,2*0,3+2*21*3,15*0,45=87,255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</si>
  <si>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</si>
  <si>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78381</t>
  </si>
  <si>
    <t>NÁTĚRY BETON KONSTR TYP S1 (OS-A)</t>
  </si>
  <si>
    <t>ochranný sjednocující barevně tónovaný nátěr sloupů  
viz příl. č. 03 vzorové příčné řezy</t>
  </si>
  <si>
    <t>sloupy  2*21*2,43*3,6=367,416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</si>
  <si>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</si>
  <si>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Ostatní konstrukce a práce</t>
  </si>
  <si>
    <t>oc. dopravně bezpečnostní zábradlí dvoumadlové se zarážkou pro slepeckou hůl v. 1,1 m přímo zabetonované do bet. patek 300x300x400, počet patek 20x2   
viz příl. č. 03 vzorové příčné řezy</t>
  </si>
  <si>
    <t>20*1,4=28,000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</si>
  <si>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</si>
  <si>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 dopravně bezpečnostní zábradlí dvoumadlové se zarážkou pro slepeckou hůl v. 1,3 m přímo zabetonované do bet. patek 300x300x400, počet patek 20x2ks   
viz příl. č. 03 vzorové příčné řezy</t>
  </si>
  <si>
    <t>938544</t>
  </si>
  <si>
    <t>OČIŠTĚNÍ BETON KONSTR OTRYSKÁNÍM TLAK VODOU PŘES 1000 BARŮ</t>
  </si>
  <si>
    <t>očištění povrchu základu a pilířů otryskáním VVP do 1500 BAR  
viz příl. č. 03 vzorové příčné řezy</t>
  </si>
  <si>
    <t>položka zahrnuje očištění předepsaným způsobem včetně odklizení vzniklého odpadu</t>
  </si>
  <si>
    <t>Objekt:</t>
  </si>
  <si>
    <t>SO 301</t>
  </si>
  <si>
    <t>Odvodnění komunikace Markéty Kuncové - novostavba</t>
  </si>
  <si>
    <t>O1</t>
  </si>
  <si>
    <t>SO 301.1</t>
  </si>
  <si>
    <t>Odvodnění komunikace Markéty Kuncové - novostavba, 1. část</t>
  </si>
  <si>
    <t>R014102OA1</t>
  </si>
  <si>
    <t>POPLATKY ZA SKLÁDKU, beton prostý</t>
  </si>
  <si>
    <t>Vlastní</t>
  </si>
  <si>
    <t>stávající areálová kanalizace DN 300 : 77,82*0,094  
stávající přípojky UV : 10*0,06</t>
  </si>
  <si>
    <t>R014102OA2</t>
  </si>
  <si>
    <t>POPLATKY ZA SKLÁDKU, železobeton</t>
  </si>
  <si>
    <t>zrušení stávající areálové kanalizace BET 300 - šachty : (3+1)*4</t>
  </si>
  <si>
    <t>R014102OA5</t>
  </si>
  <si>
    <t>POPLATKY ZA SKLÁDKU, zemina a kamení</t>
  </si>
  <si>
    <t>vozovka asfaltová - obnova : (48,05*2,65+2,65*0,39*2+(4,5-2,65*3,8))*0,35*2  
Začátek provozního součtu  
  D1 :   
  DN 400 s obtokem DN 300 : (3,11*2,55+3,115*0,6+3,12*1,54+3,125*3,78+3,13*1,88+3,135*4,13+3,14*3,54+3,185*5,62)*2,65  
  (3,24*1,17+3,27*2+3,3*1,26+3,3*1,16+3,29*1,38+3,28*3,71+3,32*4,05+3,37*0,18+3,375*0,17)*2,65  
  (3,38*0,35+3,385*0,32+3,43*3,13+3,515*3,1+3,565*0,48+3,59*1,59+3,625*1,27+3,655*1,49)*2,65  
  (3,68*0,81+3,71*2,29+3,745*2,02+3,82*7,29+3,925*6,36+4,01*4,83+4,06*2,77)*2,65  
  DN 400 : (4,125*5,35+4,195*1,9+4,26*7,48+4,325*2,17+4,385*7,6+4,495*3,76+4,575*0,84+4,595*1,36)*1,85  
  (4,61*2,17+4,695*0,6+4,71*1,53+4,735*1,52+4,765*1,35+4,83*5,81+4,885*1,49+4,895*3,57)*1,85  
  (4,9*0,06+4,92*6,67+4,91*9,13+4,85*8,38+4,78*9,59+4,735*1,5)*1,85  
  prefa šachty betonové :   
  ŠD1-1,3 : (3,24+4,06)*2,64*0,39  
  ŠD1-4,5,6 : (4,67+4,91+4,79)*2,64*0,79  
  šachty monolitické :   
  ŠD1-7 : 4,73*2,64*0,79  
  ŠD1-0 : (4,5-2,65)*3,8*4,73+4,5*3,8*0,45  
  odečet objemu povrchů :   
  vozovka - asfalt : -((95,68-78)*1,85+(78-48,05)*2,65+2,64*0,79+2,64*0,39)*0,1  
  chodník - dlažba : -7,13*1,85*0,1  
  vozovka asfaltová - obnova : -(48,05*2,65+2,65*0,39*2+(4,5-2,65*3,8))*0,1  
  zrušení stávající areálové kanalizace BET 300 - šachty : -(3+1)*3  
  stávající přípojky UV : -10*pi*0,25^2/4  
  stávající areálová kanalizace DN 300 : -77,82*pi*0,43^2/4  
Konec provozního součtu  
výkop : 1469,5957*2</t>
  </si>
  <si>
    <t>R014102OA6</t>
  </si>
  <si>
    <t>POPLATKY ZA SKLÁDKU, potrubí PVC</t>
  </si>
  <si>
    <t>obtokové potrubí : 78*3,3/1000</t>
  </si>
  <si>
    <t>113326OA0</t>
  </si>
  <si>
    <t>RTS 24/ II</t>
  </si>
  <si>
    <t>vozovka asfaltová - obnova : (48,05*2,65+2,65*0,39*2+(4,5-2,65*3,8))*0,35</t>
  </si>
  <si>
    <t>11372OA0</t>
  </si>
  <si>
    <t>FRÉZOVÁNÍ ZPEVNĚNÝCH PLOCH ASFALTOVÝCH, odvoz a další nakládání v režii zhotovitele</t>
  </si>
  <si>
    <t>vozovka asfaltová - obnova : 48,05*3,65*0,05  
vozovka asfaltová - obnova : (48,05*3,15+(4,5-3,15)*3,8)*0,05</t>
  </si>
  <si>
    <t>11511OA0</t>
  </si>
  <si>
    <t>ČERPÁNÍ VODY DO 500 L/MIN</t>
  </si>
  <si>
    <t>HOD</t>
  </si>
  <si>
    <t>převádění srážkových vod : 3600</t>
  </si>
  <si>
    <t>131736OA0</t>
  </si>
  <si>
    <t>D1 :   
DN 400 s obtokem DN 300 : (3,11*2,55+3,115*0,6+3,12*1,54+3,125*3,78+3,13*1,88+3,135*4,13+3,14*3,54+3,185*5,62)*2,65  
(3,24*1,17+3,27*2+3,3*1,26+3,3*1,16+3,29*1,38+3,28*3,71+3,32*4,05+3,37*0,18+3,375*0,17)*2,65  
(3,38*0,35+3,385*0,32+3,43*3,13+3,515*3,1+3,565*0,48+3,59*1,59+3,625*1,27+3,655*1,49)*2,65  
(3,68*0,81+3,71*2,29+3,745*2,02+3,82*7,29+3,925*6,36+4,01*4,83+4,06*2,77)*2,65  
Mezisoučet  
prefa šachty betonové :   
ŠD1-1,3 : (3,24+4,06)*2,64*0,39  
Mezisoučet  
šachty monolitické :   
ŠD1-0 : (4,5-2,65)*3,8*4,73+4,5*3,8*0,45  
Mezisoučet  
odečet objemu povrchů :   
vozovka asfaltová - obnova : -(48,05*2,65+2,65*0,39*2+(4,5-2,65*3,8))*0,1  
Mezisoučet  
zrušení stávající areálové kanalizace BET 300 - šachty : -(3+1)*3  
stávající přípojky UV : -10*pi*0,25^2/4  
stávající areálová kanalizace DN 300 : -77,82*pi*0,43^2/4  
Mezisoučet</t>
  </si>
  <si>
    <t>13273OA0</t>
  </si>
  <si>
    <t>HLOUBENÍ RÝH ŠÍŘ DO 2M PAŽ I NEPAŽ TŘ. I</t>
  </si>
  <si>
    <t>D1 :   
DN 400 : (4,125*5,35+4,195*1,9+4,26*7,48+4,325*2,17+4,385*7,6+4,495*3,76+4,575*0,84+4,595*1,36)*1,85  
(4,61*2,17+4,695*0,6+4,71*1,53+4,735*1,52+4,765*1,35+4,83*5,81+4,885*1,49+4,895*3,57)*1,85  
(4,9*0,06+4,92*6,67+4,91*9,13+4,85*8,38+4,78*9,59+4,735*1,5)*1,85  
Mezisoučet  
prefa šachty betonové :   
ŠD1-4,5,6 : (4,67+4,91+4,79)*2,64*0,79  
Mezisoučet  
šachty monolitické :   
ŠD1-7 : 4,73*2,64*0,79  
Mezisoučet  
odečet objemu povrchů :   
vozovka - asfalt : -((95,68-78)*1,85+(78-48,05)*2,65+2,64*0,79+2,64*0,39)*0,1  
chodník - dlažba : -7,13*1,85*0,1  
Mezisoučet</t>
  </si>
  <si>
    <t>17481OA0</t>
  </si>
  <si>
    <t>výkop : 1469,5957  
lože potrubí :   
DN 400 : -(161,65-78-4,5)*1,85*0,1*2  
DN 400 s obtokem : -(78-2,5)*2,65*0,1*2  
DN 400 : -(161,65-7)*(0,177+0,246+1,445)  
obtok : -78*0,7*0,36  
prefa šachty betonové :   
ŠD1-1,3 : -(3,24+4,06)*pi*1,24^2/4  
ŠD1-4,5,6 : -(4,67+4,91+4,79)*pi*1,24^2/4  
šachty monolitické :   
ŠD1-7 : -4,73*pi*1,24^2/4  
ŠD1-0 : -4,5*3,8*0,1-2*2,7*0,1-2,5*1,8*3,2-pi*1,24^2/4*1,05  
zrušení stávající areálové kanalizace BET 300 - šachty : (3+1)*3  
stávající přípojky UV : 10*pi*0,25^2/4  
stávající areálová kanalizace DN 300 : 77,82*pi*0,43^2/4</t>
  </si>
  <si>
    <t>17581OA0</t>
  </si>
  <si>
    <t>OBSYP POTRUBÍ A OBJEKTŮ Z NAKUPOVANÝCH MATERIÁLŮ</t>
  </si>
  <si>
    <t>obsyp DN 400 : (161,65-1*7)*1,445</t>
  </si>
  <si>
    <t>18110OA0</t>
  </si>
  <si>
    <t>ÚPRAVA PLÁNĚ SE ZHUTNĚNÍM V HORNINĚ TŘ. I</t>
  </si>
  <si>
    <t>vozovka asfaltová : 165</t>
  </si>
  <si>
    <t>451312OA0</t>
  </si>
  <si>
    <t>lože potrubí :   
DN 400 : (161,65-78-4,5)*1,85*0,1  
DN 400 s obtokem : (78-2,5)*2,65*0,1</t>
  </si>
  <si>
    <t>451313OA0</t>
  </si>
  <si>
    <t>PODKLADNÍ A VÝPLŇOVÉ VRSTVY Z PROSTÉHO BETONU C16/20</t>
  </si>
  <si>
    <t>DN 400 : (161,65-7)*0,177  
obtok : 78*0,7*0,36</t>
  </si>
  <si>
    <t>45152OA0</t>
  </si>
  <si>
    <t>PODKLADNÍ A VÝPLŇOVÉ VRSTVY Z KAMENIVA DRCENÉHO</t>
  </si>
  <si>
    <t>56333OA0</t>
  </si>
  <si>
    <t>vozovka asfaltová - obnova : (48,05*2,65+2,65*0,39*2+(4,5-2,65*3,8))</t>
  </si>
  <si>
    <t>56334OA0</t>
  </si>
  <si>
    <t>VOZOVKOVÉ VRSTVY ZE ŠTĚRKODRTI TL. DO 200MM</t>
  </si>
  <si>
    <t>572212OA0</t>
  </si>
  <si>
    <t>SPOJOVACÍ POSTŘIK Z MODIFIK ASFALTU DO 0,5KG/M2</t>
  </si>
  <si>
    <t>vozovka asfaltová - obnova : 48,05*3,65</t>
  </si>
  <si>
    <t>574A34OA0</t>
  </si>
  <si>
    <t>ASFALTOVÝ BETON PRO OBRUSNÉ VRSTVY ACO 11+, 11S TL. 40MM</t>
  </si>
  <si>
    <t>574E58OA0</t>
  </si>
  <si>
    <t>ASFALTOVÝ BETON PRO PODKLADNÍ VRSTVY ACP 22+, 22S TL. 60MM</t>
  </si>
  <si>
    <t>vozovka asfaltová - obnova : (48,05*3,15+(4,5-3,15)*3,8)</t>
  </si>
  <si>
    <t>Trubní vedení</t>
  </si>
  <si>
    <t>82446OA0</t>
  </si>
  <si>
    <t>POTRUBÍ Z TRUB ŽELEZOBETONOVÝCH DN DO 400MM</t>
  </si>
  <si>
    <t>D1 ŠD1-0 - ŠD1-7 : 161,65</t>
  </si>
  <si>
    <t>87445OA0</t>
  </si>
  <si>
    <t>POTRUBÍ Z TRUB PLASTOVÝCH ODPADNÍCH DN DO 300MM</t>
  </si>
  <si>
    <t>obtokové potrubí : 78</t>
  </si>
  <si>
    <t>894146OA0</t>
  </si>
  <si>
    <t>ŠACHTY KANALIZAČNÍ Z BETON DÍLCŮ NA POTRUBÍ DN DO 400MM</t>
  </si>
  <si>
    <t>ŠD1-1 : 1  
ŠD1-3 : 1  
ŠD1-4 : 1  
ŠD1-5 : 1  
ŠD1-6 : 1</t>
  </si>
  <si>
    <t>896146OA0</t>
  </si>
  <si>
    <t>SPADIŠTĚ KANALIZAČ Z BETON DÍLCŮ NA POTRUBÍ DN DO 400MM</t>
  </si>
  <si>
    <t>ŠD1-7 : 1</t>
  </si>
  <si>
    <t>896446OA0</t>
  </si>
  <si>
    <t>SPADIŠTĚ ZE ŽELEZOBET VČET VÝZT NA POTRUBÍ DN DO 400MM</t>
  </si>
  <si>
    <t>ŠD1-0 : 1</t>
  </si>
  <si>
    <t>899662OA0</t>
  </si>
  <si>
    <t>ZKOUŠKA VODOTĚSNOSTI POTRUBÍ DN DO 400MM</t>
  </si>
  <si>
    <t>89980OA0</t>
  </si>
  <si>
    <t>TELEVIZNÍ PROHLÍDKA POTRUBÍ</t>
  </si>
  <si>
    <t>899901OA0</t>
  </si>
  <si>
    <t>PŘEPOJENÍ PŘÍPOJEK</t>
  </si>
  <si>
    <t>přepojení přípojek stávajících UV : 2</t>
  </si>
  <si>
    <t>Ostatní konstrukce, bourání</t>
  </si>
  <si>
    <t>919111OA0</t>
  </si>
  <si>
    <t>vozovka asfaltová - obnova : 48,05*2+3,65*2</t>
  </si>
  <si>
    <t>96688OA0</t>
  </si>
  <si>
    <t>VYBOURÁNÍ KANALIZAČ ŠACHET KOMPLETNÍCH</t>
  </si>
  <si>
    <t>zrušení stávající areálové kanalizace BET 300 : 3+1</t>
  </si>
  <si>
    <t>969234OA0</t>
  </si>
  <si>
    <t>VYBOURÁNÍ POTRUBÍ DN DO 200MM KANALIZAČ</t>
  </si>
  <si>
    <t>stávající přípojky UV : 10</t>
  </si>
  <si>
    <t>969245OA0</t>
  </si>
  <si>
    <t>VYBOURÁNÍ POTRUBÍ DN DO 300MM KANALIZAČ</t>
  </si>
  <si>
    <t>stávající areálová kanalizace DN 300 : 77,82  
obtokové potrubí : 78</t>
  </si>
  <si>
    <t>R9-01</t>
  </si>
  <si>
    <t>Výplň dutin cementopopílkovou suspenzí</t>
  </si>
  <si>
    <t>zrušení stávající areálové kanalizace BET 300 : 18*pi*0,3^2/4  
stávající přípojky UV : 15*pi*0,2^2/4</t>
  </si>
  <si>
    <t>SO 301.2</t>
  </si>
  <si>
    <t>Odvodnění komunikace Markéty Kuncové - novostavba, 2. část</t>
  </si>
  <si>
    <t>Začátek provozního součtu  
  D1 :   
  DN 600 : (6,83*4,7+2,08*4,665+14,29*4,59+3,42*4,505+6,62*4,465+1,63*4,43+3,71*4,405+8,64*4,355)*2,1  
  (12,88*4,265+11,34*4,145+5,29*4,065+10,87*4,02+6,07*3,92+0,8*3,84+1,88*3,805)*2,1  
  (0,82*3,77+3,67*3,715+0,21*3,67+2,73*3,64+1,65*3,595+0,03*3,58+0,75*3,57+0,32*3,56)*2,1  
  (2,12*3,535+2,14*3,49+1,81*3,45)*2,1  
  prefa šachty betonové :   
  ŠD1-9,10,11,12 : (4,52+4,21+3,99+3,43)*2,64*0,54+2,64*2,64*0,45  
  D1 :   
  DN 300 : (1,13*4,74+1,87*4,74)*1,7  
  prefa šachty betonové :   
  ŠD1-8 : (4,73)*2,64*0,94+2,64*2,64*0,38  
Konec provozního součtu  
výkop : 1058,45362*2</t>
  </si>
  <si>
    <t>D1 :   
DN 600 : (6,83*4,7+2,08*4,665+14,29*4,59+3,42*4,505+6,62*4,465+1,63*4,43+3,71*4,405+8,64*4,355)*2,1  
(12,88*4,265+11,34*4,145+5,29*4,065+10,87*4,02+6,07*3,92+0,8*3,84+1,88*3,805)*2,1  
(0,82*3,77+3,67*3,715+0,21*3,67+2,73*3,64+1,65*3,595+0,03*3,58+0,75*3,57+0,32*3,56)*2,1  
(2,12*3,535+2,14*3,49+1,81*3,45)*2,1  
Mezisoučet  
prefa šachty betonové :   
ŠD1-9,10,11,12 : (4,52+4,21+3,99+3,43)*2,64*0,54+2,64*2,64*0,45  
Mezisoučet</t>
  </si>
  <si>
    <t>D1 :   
DN 300 : (1,13*4,74+1,87*4,74)*1,7  
Mezisoučet  
prefa šachty betonové :   
ŠD1-8 : (4,73)*2,64*0,94+2,64*2,64*0,38  
Mezisoučet</t>
  </si>
  <si>
    <t>výkop : 1058,45362  
lože potrubí :   
DN 300 D1 ŠD1-7 - ŠD1-8 : -(3-1)*1,7*0,1*2  
DN 600 D1 ŠD1-8 - ŠD1-12 : -(112,6-4)*2,1*0,1*2  
sedlo, obsyp, potrubí :   
DN 300 D1 ŠD1-7 - ŠD1-8 : -(3-1)*(0,152+0,132+1,229)  
DN 600 D1 ŠD1-8 - ŠD1-12 : -(112,6-4)*(0,515+0,265+1,866)  
ŠD1-8,9,10,11,12 : -(4,67+4,46+4,15+3,93+3,37)*pi*1,24^2/4  
snížení upraveného terénu : -(0,48+1,24)/2*97,17*2,1-0,48*3*1,7-2,64*0,54*(0,48+0,79+1,05)</t>
  </si>
  <si>
    <t>obysp potrubí :   
DN 300 D1 ŠD1-7 - ŠD1-8 : (3-1)*1,229  
DN 600 D1 ŠD1-8 - ŠD1-12 : (112,6-4)*1,866</t>
  </si>
  <si>
    <t>lože potrubí :   
DN 300 D1 ŠD1-7 - ŠD1-8 : (3-1)*1,7*0,1  
DN 600 D1 ŠD1-8 - ŠD1-12 : (112,6-4)*2,1*0,1</t>
  </si>
  <si>
    <t>sedlo potrubí :   
DN 300 D1 ŠD1-7 - ŠD1-8 : (3-1)*0,132  
DN 600 D1 ŠD1-8 - ŠD1-12 : (112,6-4)*0,265</t>
  </si>
  <si>
    <t>82445OA0</t>
  </si>
  <si>
    <t>POTRUBÍ Z TRUB ŽELEZOBETONOVÝCH DN DO 300MM</t>
  </si>
  <si>
    <t>D1 ŠD1-7 - ŠD1-8 : 3</t>
  </si>
  <si>
    <t>82458OA0</t>
  </si>
  <si>
    <t>POTRUBÍ Z TRUB ŽELEZOBETONOVÝCH DN DO 600MM</t>
  </si>
  <si>
    <t>D1 ŠD1-8 - ŠD1-12 : 112,6</t>
  </si>
  <si>
    <t>894158OA0</t>
  </si>
  <si>
    <t>ŠACHTY KANALIZAČNÍ Z BETON DÍLCŮ NA POTRUBÍ DN DO 600MM</t>
  </si>
  <si>
    <t>ŠD1-8 : 1  
ŠD1-9 : 1  
ŠD1-10 : 1  
ŠD1-11 : 1  
ŠD1-12 : 1</t>
  </si>
  <si>
    <t>899652OA0</t>
  </si>
  <si>
    <t>ZKOUŠKA VODOTĚSNOSTI POTRUBÍ DN DO 300MM</t>
  </si>
  <si>
    <t>899672OA0</t>
  </si>
  <si>
    <t>ZKOUŠKA VODOTĚSNOSTI POTRUBÍ DN DO 600MM</t>
  </si>
  <si>
    <t>D1 ŠD1-7 - ŠD1-8 : 3  
D1 ŠD1-8 - ŠD1-12 : 112,6</t>
  </si>
  <si>
    <t>R89-12</t>
  </si>
  <si>
    <t>Příplatek za úpravu revizní prefabrikované šachty - dno s regulátorem obtoku</t>
  </si>
  <si>
    <t>ŠD1-8 : 1</t>
  </si>
  <si>
    <t>SO 302</t>
  </si>
  <si>
    <t>Odvodnění komunikace Markéty Kuncové - úprava</t>
  </si>
  <si>
    <t>stávající areálová kanalizace DN 300 : 44,06*0,094</t>
  </si>
  <si>
    <t>zrušení stávající areálové kanalizace BET 300 - šachty : 2*4</t>
  </si>
  <si>
    <t>Začátek provozního součtu  
  D2 :   
  DN 600 : (1,96*2,93+2,34*2,865+3,39*2,83+0,11*2,825+4,2*2,82+0,68*2,825+1,37*2,845+0,71*2,865)*2,1  
  (0,18*2,875+1,76*2,895+3,25*2,905+0,85*2,895+1,62*2,89+0,41*2,885+1,68*2,88+2,49*2,875)*2,1  
  (0,5*2,87+3,6*2,86+2,4*2,845+1,85*2,84+0,42*2,835+1,23*2,825+1,85*2,8+2,1*2,765)*2,1  
  (1,76*2,73+0,44*2,705+5,45*2,63+3,9*2,505+2,5*2,415)*2,1  
  prefa šachty betonové :   
  ŠD2-2,3,4 : (2,96+2,82+2,38)*2,64*0,54+2,64*2,64*0,45  
  monolitická šachta :   
  ŠD2-1 : 4,6*3,9*(3,72-0,1)  
  odečet objemu povrchů :   
  vozovka asfaltová - obnova : -(47,65*2,1+2,65*0,54*2)*0,1  
  zrušení stávající areálové kanalizace BET 300 - šachty : -2*3  
  stávající areálová kanalizace DN 300 : -44,06*pi*0,43^2/4  
  D2 :   
  DN 300 : (4*3,045)*1,7  
  odečet objemu povrchů :   
  vozovka - asfalt : -4*1,7*0,15  
Konec provozního součtu  
výkop : 398,05963*2</t>
  </si>
  <si>
    <t>převádění kanalizačních vod během výstavby : 3600</t>
  </si>
  <si>
    <t>D2 :   
DN 600 : (1,96*2,93+2,34*2,865+3,39*2,83+0,11*2,825+4,2*2,82+0,68*2,825+1,37*2,845+0,71*2,865)*2,1  
(0,18*2,875+1,76*2,895+3,25*2,905+0,85*2,895+1,62*2,89+0,41*2,885+1,68*2,88+2,49*2,875)*2,1  
(0,5*2,87+3,6*2,86+2,4*2,845+1,85*2,84+0,42*2,835+1,23*2,825+1,85*2,8+2,1*2,765)*2,1  
(1,76*2,73+0,44*2,705+5,45*2,63+3,9*2,505+2,5*2,415)*2,1  
Mezisoučet  
prefa šachty betonové :   
ŠD2-2,3,4 : (2,96+2,82+2,38)*2,64*0,54+2,64*2,64*0,45  
Mezisoučet  
monolitická šachta :   
ŠD2-1 : 4,6*3,9*(3,72-0,1)  
Mezisoučet  
odečet objemu povrchů :   
vozovka asfaltová - obnova : -(47,65*2,1+2,65*0,54*2)*0,1  
Mezisoučet  
zrušení stávající areálové kanalizace BET 300 - šachty : -2*3  
stávající areálová kanalizace DN 300 : -44,06*pi*0,43^2/4  
Mezisoučet</t>
  </si>
  <si>
    <t>D2 :   
DN 300 : (4*3,045)*1,7  
Mezisoučet  
odečet objemu povrchů :   
vozovka - asfalt : -4*1,7*0,15  
Mezisoučet</t>
  </si>
  <si>
    <t>výkop : 398,05963  
lože potrubí :   
DN 300 D2 : -(4-1)*1,7*0,1*2  
DN 600 D2 : -(55-2)*2,1*0,1*2  
potrubí :   
DN 300 D2 : -(4-1)*(0,132+0,152+1,229)  
DN 600 D2 : -(55-2)*(0,265+0,515+1,866)  
prefa šachty betonové :   
ŠD2-2,3,4 : -(2,96+2,82+2,38)*pi*1,24^2/4  
monolitická šachta :   
ŠD2-1 : -(4,6*3,9*0,15+2,8*2,1*0,1+2,6*1,9*2,76)  
zrušení stávající areálové kanalizace BET 300 - šachty : 2*3  
stávající areálová kanalizace DN 300 : 44,06*pi*0,43^2/4  
snížení zásypu pod budoucí komunikaci : -(57,6*2,1+0,54*2,64*2)*0,45</t>
  </si>
  <si>
    <t>obsyp potrubí :   
DN 300 D2 : (4-1)*1,229  
DN 600 D2 : (55-2)*1,866</t>
  </si>
  <si>
    <t>lože potrubí :   
DN 300 D2 : (4-1)*1,7*0,1  
DN 600 D2 : (55-2)*2,1*0,1</t>
  </si>
  <si>
    <t>sedlo potrubí :   
DN 300 D2 : (4-1)*0,132  
DN 600 D2 : (55-2)*0,265</t>
  </si>
  <si>
    <t>D2 DN 300 : 4</t>
  </si>
  <si>
    <t>D2 DN 600 : 55</t>
  </si>
  <si>
    <t>ŠD2-2 : 1  
ŠD2-3 : 1  
ŠD2-4 : 1</t>
  </si>
  <si>
    <t>894458OA0</t>
  </si>
  <si>
    <t>ŠACHTY KANAL ZE ŽELEZOBET VČET VÝZT NA POTRUBÍ DN DO 600MM</t>
  </si>
  <si>
    <t>ŠD2-1 : 1</t>
  </si>
  <si>
    <t>D2 DN 300 : 4  
D2 DN 600 : 55</t>
  </si>
  <si>
    <t>ŠD2-2 : 1</t>
  </si>
  <si>
    <t>zrušení stávající areálové kanalizace BET 300 : 2</t>
  </si>
  <si>
    <t>stávající areálová kanalizace DN 300 : 44,06</t>
  </si>
  <si>
    <t>zrušení stávající areálové kanalizace BET 300 : 10,2*pi*0,3^2/4</t>
  </si>
  <si>
    <t>SO 331</t>
  </si>
  <si>
    <t>Jednotná kanalizace Markéty Kuncové</t>
  </si>
  <si>
    <t>stávající areálová kanalizace DN 400 BET : 24,6*pi*(0,56^2/4+0,4^2/4)*2,2</t>
  </si>
  <si>
    <t>zrušení stávající areálové kanalizace BET 400 - šachty : 1*4+2*1,5  
zrušení stávajících přípojek - UV : 4*1,5  
silniční obruba : 13*0,27</t>
  </si>
  <si>
    <t>vozovka asfaltová - obnova : ((42,65)*1,586+2,64*1,054*2)*0,35*2  
Začátek provozního součtu  
  zrušení vstupního komínu kanalizačních šachet :   
  stávající kanalizace DN 400 BET : 2*(2,2*2,2*1,5-pi*1,24^2/4*0,75-pi*1,05^2/4*0,75)  
  stávající kanalizace DN 500 BET : 3*(2,2*2,2*1,5-pi*1,24^2/4*0,75-pi*1,05^2/4*0,75)  
  zrušení stávajících přípojek - UV : 4*(2,2*2,2*1,5-pi*1,24^2/4*0,75-pi*1,05^2/4*0,75)  
  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prefa šachty betonové :   
  ŠJ-0-11 : (4,19+4,46+4,98+5,59+5,81+5,72+5,34+5,09+4,91+4,21+3,38+2,86)*2,64*1,054+2,64*2,64*0,1*12  
  šachty monolitické :   
  ŠJ1-5a : 2,9*3,6*6,46  
  odečet objemu povrchů :   
  vozovka - asfalt : -((63,55+11,23)*1,586+2,64*1,054*3)*0,1  
  vozovka asfaltová - obnova : -((42,65)*1,586+2,64*1,054*2)*0,45  
  betonová plocha : -5,75*1,586*0,1  
  panely : -4,13*1,585*0,15  
  stávající areálová kanalizace DN 400 BET : -24,6*pi*0,56^2/4  
  zrušení stávající areálové kanalizace BET 400 - šachty : -1*3  
Konec provozního součtu  
výkop : 2683,59259*2</t>
  </si>
  <si>
    <t>vozovka asfaltová - obnova : ((42,65)*1,586+2,64*1,054*2)*0,35</t>
  </si>
  <si>
    <t>11352OA0</t>
  </si>
  <si>
    <t>silniční obruba : 13</t>
  </si>
  <si>
    <t>vozovka asfaltová - obnova : ((42,65)*2,586+2,64*1,054*2)*0,05  
vozovka asfaltová - obnova : ((42,65)*2,086+2,64*1,054*2)*0,05</t>
  </si>
  <si>
    <t>převádění odpadních vod : 2160</t>
  </si>
  <si>
    <t>13173OA0</t>
  </si>
  <si>
    <t>HLOUBENÍ JAM ZAPAŽ I NEPAŽ TŘ. I</t>
  </si>
  <si>
    <t>zrušení vstupního komínu kanalizačních šachet :   
stávající kanalizace DN 400 BET : 2*(2,2*2,2*1,5-pi*1,24^2/4*0,75-pi*1,05^2/4*0,75)  
stávající kanalizace DN 500 BET : 3*(2,2*2,2*1,5-pi*1,24^2/4*0,75-pi*1,05^2/4*0,75)  
zrušení stávajících přípojek - UV : 4*(2,2*2,2*1,5-pi*1,24^2/4*0,75-pi*1,05^2/4*0,75)</t>
  </si>
  <si>
    <t>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Mezisoučet  
prefa šachty betonové :   
ŠJ-0-11 : (4,19+4,46+4,98+5,59+5,81+5,72+5,34+5,09+4,91+4,21+3,38+2,86)*2,64*1,054+2,64*2,64*0,1*12  
Mezisoučet  
šachty monolitické :   
ŠJ1-5a : 2,9*3,6*6,46  
Mezisoučet  
odečet objemu povrchů :   
vozovka - asfalt : -((63,55+11,23)*1,586+2,64*1,054*3)*0,1  
vozovka asfaltová - obnova : -((42,65)*1,586+2,64*1,054*2)*0,45  
betonová plocha : -5,75*1,586*0,1  
panely : -4,13*1,585*0,15  
Mezisoučet  
stávající areálová kanalizace DN 400 BET : -24,6*pi*0,56^2/4  
zrušení stávající areálové kanalizace BET 400 - šachty : -1*3  
Mezisoučet</t>
  </si>
  <si>
    <t>výkop : 2683,59259  
J1 - lože : -(320,3-13)*1,586*0,1*2  
J1 - obsyp, obetonování, potrubí : -(320,3-13)*(0,782+0,659+0,186)  
prefa šachty betonové :   
ŠJ-0-11 : -(4,19+4,46+4,98+5,59+5,81+5,72+5,34+5,09+4,91+4,21+3,38+2,86)*pi*1,24^2/4  
šachty monolitické :   
ŠJ1-5a : -(2,9*3,6*0,25+1,85*2,55*1,83+1,57*pi*1,24^2/4)  
stávající areálová kanalizace DN 400 BET : 24,6*pi*0,56^2/4  
snížení upraveného terénu : -(0,47+1,38)/2*1,586*149,45-0,73/2*1,586*33</t>
  </si>
  <si>
    <t>J1 - obsyp : (320,3-13)*0,782</t>
  </si>
  <si>
    <t>vozovka asfaltová - obnova : ((42,65)*1,586+2,64*1,054*2)  
silniční obruba : 13*0,15</t>
  </si>
  <si>
    <t>18232OA0</t>
  </si>
  <si>
    <t>ROZPROSTŘENÍ ORNICE V ROVINĚ V TL DO 0,15M</t>
  </si>
  <si>
    <t>rozprostření ornice : 5</t>
  </si>
  <si>
    <t>18241OA0</t>
  </si>
  <si>
    <t>ZALOŽENÍ TRÁVNÍKU RUČNÍM VÝSEVEM</t>
  </si>
  <si>
    <t>J1 - lože : (320,3-13)*1,586*0,1</t>
  </si>
  <si>
    <t>vozovka asfaltová - obnova : ((42,65)*1,586+2,64*1,054*2)</t>
  </si>
  <si>
    <t>vozovka asfaltová - obnova : ((42,65)*2,586+2,64*1,054*2)</t>
  </si>
  <si>
    <t>vozovka asfaltová - obnova : ((42,65)*2,086+2,64*1,054*2)</t>
  </si>
  <si>
    <t>83446OA0</t>
  </si>
  <si>
    <t>POTRUBÍ Z TRUB KAMENINOVÝCH DN DO 400MM</t>
  </si>
  <si>
    <t>J1 : 320,3</t>
  </si>
  <si>
    <t>ŠJ1-11 : 11+1</t>
  </si>
  <si>
    <t>894446OA0</t>
  </si>
  <si>
    <t>ŠACHTY KANAL ZE ŽELEZOBET VČET VÝZT NA POTRUBÍ DN DO 400MM</t>
  </si>
  <si>
    <t>ŠJ1-5a : 1</t>
  </si>
  <si>
    <t>89946OA0</t>
  </si>
  <si>
    <t>VÝŘEZ, VÝSEK, ÚTES NA POTRUBÍ DN DO 400MM</t>
  </si>
  <si>
    <t>napojení do stoky E12 : 1</t>
  </si>
  <si>
    <t>899522OA0</t>
  </si>
  <si>
    <t>J1 : (320,3-13)*0,659</t>
  </si>
  <si>
    <t>917224OA0</t>
  </si>
  <si>
    <t>vozovka asfaltová - obnova : ((42,65)*2+2,586*2+1,054*4)</t>
  </si>
  <si>
    <t>96687OA0</t>
  </si>
  <si>
    <t>zrušení stávajících přípojek - UV : 4</t>
  </si>
  <si>
    <t>zrušení stávající areálové kanalizace BET 400 : 1+2</t>
  </si>
  <si>
    <t>969246OA0</t>
  </si>
  <si>
    <t>VYBOURÁNÍ POTRUBÍ DN DO 400MM KANALIZAČ</t>
  </si>
  <si>
    <t>stávající areálová kanalizace DN 400 BET : 24,6</t>
  </si>
  <si>
    <t>zrušení stávající areálové kanalizace BET 300 : 9,8*pi*0,3^2/4  
zrušení stávající areálové kanalizace BET 400 : 72,2*pi*0,4^2/4  
zrušení stávající areálové kanalizace BET 500 : 72,2*pi*0,5^2/4  
stávající přípojky UV : 30*pi*0,2^2/4  
šachty : pi*1^2/4*(2,5*5)</t>
  </si>
  <si>
    <t>SO 333</t>
  </si>
  <si>
    <t>Úprava kanalizace SŽ</t>
  </si>
  <si>
    <t>ŠP1, ŠP1a, ŠP2 : 3*0,25</t>
  </si>
  <si>
    <t>ŠP1, ŠP1a, ŠP2 : (2,2*2,2*1,5-pi*1,24^2/4*0,75-pi*1,05^2/4*0,75)*3</t>
  </si>
  <si>
    <t>89911GOA0</t>
  </si>
  <si>
    <t>LITINOVÝ POKLOP D400</t>
  </si>
  <si>
    <t>ŠP1 : 1</t>
  </si>
  <si>
    <t>89911LOA0</t>
  </si>
  <si>
    <t>BETONOVÝ POKLOP A15</t>
  </si>
  <si>
    <t>ŠP1a, ŠP2 : 2</t>
  </si>
  <si>
    <t>R89-21</t>
  </si>
  <si>
    <t>Sestavení nových vstupních komínů na úroveň nové kóty terénu s potřebným doplněním prvků</t>
  </si>
  <si>
    <t>ŠP1, ŠP1a, ŠP2 : 3</t>
  </si>
  <si>
    <t>R96-11</t>
  </si>
  <si>
    <t>Demontáž komponentů stávajících vstupních komínů v nutném rozsahu, jejich uložení na bezpečné místo v blízkosti staveniště</t>
  </si>
  <si>
    <t>SO 334</t>
  </si>
  <si>
    <t>Zrušení dešťové kanalizace NZ1</t>
  </si>
  <si>
    <t>chodník : 6,5*0,06*2,2</t>
  </si>
  <si>
    <t>zrušení vstupního komínu kanalizačních šachet :   
Zrušení provizorní stoky dešťové kanalizace PD1-NZ1 : (3+2)*1,5  
zrušení ČS1 a ČS2 : 1,5*2  
silniční obruba : 7,5*0,27</t>
  </si>
  <si>
    <t>R014102OA4</t>
  </si>
  <si>
    <t>POPLATKY ZA SKLÁDKU, asfaltové kry</t>
  </si>
  <si>
    <t>vozovka asfaltová : 1*0,1*2,2</t>
  </si>
  <si>
    <t>Začátek provozního součtu  
  zrušení vstupního komínu kanalizačních šachet :   
  Zrušení provizorní stoky dešťové kanalizace PD1-NZ1 : (3+2)*(2,2*2,2*1,5-pi*1,24^2/4*0,75-pi*1,05^2/4*0,75)  
  zrušení ČS1 a ČS2 : (2,2*2,2*1,5-pi*1,24^2/4*0,75-pi*1,05^2/4*0,75)*2  
  chodník : -6,5*0,3  
  vozovka asfaltová : -1*0,45  
  silniční obruba : -7,5*0,15*0,25  
Konec provozního součtu  
37,25272*2  
vozovka asfaltová : 1*0,35*2  
chodník : 6,5*0,24*2</t>
  </si>
  <si>
    <t>Zrušení provizorní stoky dešťové kanalizace PD1-NZ1 : 18,7*3,3/1000</t>
  </si>
  <si>
    <t>R02-01</t>
  </si>
  <si>
    <t>Likvidace prvků kanalizačních šachet dle pokynů správce kanalizace</t>
  </si>
  <si>
    <t>Zrušení provizorní stoky dešťové kanalizace PD1-NZ1 : 3+2</t>
  </si>
  <si>
    <t>113136OA0</t>
  </si>
  <si>
    <t>ODSTRANĚNÍ KRYTU ZPEVNĚNÝCH PLOCH S ASFALT POJIVEM, ODVOZ DO 12KM</t>
  </si>
  <si>
    <t>vozovka asfaltová : 1*0,1</t>
  </si>
  <si>
    <t>vozovka asfaltová : 1*0,35</t>
  </si>
  <si>
    <t>113486OA0</t>
  </si>
  <si>
    <t>ODSTRANĚNÍ KRYTU ZPEVNĚNÝCH PLOCH Z DLAŽDIC VČETNĚ PODKLADU, ODVOZ DO 12KM</t>
  </si>
  <si>
    <t>chodník : 6,5*0,3</t>
  </si>
  <si>
    <t>silniční obruba : 7,5</t>
  </si>
  <si>
    <t>zrušení vstupního komínu kanalizačních šachet :   
Zrušení provizorní stoky dešťové kanalizace PD1-NZ1 : (3+2)*(2,2*2,2*1,5-pi*1,24^2/4*0,75-pi*1,05^2/4*0,75)  
zrušení ČS1 a ČS2 : (2,2*2,2*1,5-pi*1,24^2/4*0,75-pi*1,05^2/4*0,75)*2  
chodník : -6,5*0,3  
vozovka asfaltová : -1*0,45  
silniční obruba : -7,5*0,15*0,25</t>
  </si>
  <si>
    <t>zrušení vstupního komínu kanalizačních šachet :   
Zrušení provizorní stoky dešťové kanalizace PD1-NZ1 : (3+2)*(2,2*2,2*1,5)  
zrušení ČS1 a ČS2 : (2,2*2,2*1,5)*2  
chodník : -6,5*0,3  
vozovka asfaltová : -1*0,45  
silniční obruba : -7,5*0,15*0,25</t>
  </si>
  <si>
    <t>chodník : 6,5  
vozovka asfaltová : 1  
silniční obruba : 7,5*0,15</t>
  </si>
  <si>
    <t>rozprostření ornice : 8</t>
  </si>
  <si>
    <t>vozovka asfaltová : 1</t>
  </si>
  <si>
    <t>chodník : 6,5  
vozovka asfaltová : 1</t>
  </si>
  <si>
    <t>582611OA0</t>
  </si>
  <si>
    <t>chodník : 6,5</t>
  </si>
  <si>
    <t>919112OA0</t>
  </si>
  <si>
    <t>ŘEZÁNÍ ASFALTOVÉHO KRYTU VOZOVEK TL DO 100MM</t>
  </si>
  <si>
    <t>Zrušení provizorní stoky dešťové kanalizace PD1-NZ1 : 18,7</t>
  </si>
  <si>
    <t>R93-02</t>
  </si>
  <si>
    <t>Výplň dutin cementopopílkovou suspenzí, zaručená pevnost 3,5 MPa</t>
  </si>
  <si>
    <t>Zrušení provizorní stoky dešťové kanalizace PD1-NZ1 :   
PVC DN 300 : pi*0,3^2/4*(54+4,7)  
PE DN 100 : pi*0,1^2/4*15,95  
šachty : pi*1^2/4*(1,13+1,1+0,84+1*2)  
Zrušení přípojky dešťové kanalizace VT2 :   
PVC DN 150 : pi*0,15^2/4*5,45  
PE DN 100 : pi*0,1^2/4*20,2</t>
  </si>
  <si>
    <t>R96-01</t>
  </si>
  <si>
    <t>Vybourání provizorní čerpací stanice, vč. odstranění technologie a uložení dle pokynů provozovatele</t>
  </si>
  <si>
    <t>Zrušení provizorní stoky dešťové kanalizace PD1-NZ1 : 1  
Zrušení přípojky dešťové kanalizace VT2 : 1</t>
  </si>
  <si>
    <t>SO 335</t>
  </si>
  <si>
    <t>Zrušení splaškové kanalizace NZ1</t>
  </si>
  <si>
    <t>rušení stávající dešťové kanalizace v rámci SO 335 :   
KAM DN 250 : 20,25*22/1000</t>
  </si>
  <si>
    <t>zrušení vstupního komínu kanalizačních šachet :   
rušení stávající dešťové kanalizace v rámci SO 335 : (1+1)*1,5</t>
  </si>
  <si>
    <t>zrušení vstupního komínu kanalizačních šachet :   
rušení stávající dešťové kanalizace v rámci SO 335 : (1+1)*(2,2*2,2*1,5-pi*1,24^2/4*0,75-pi*1,05^2/4*0,75)  
betonové panely : 18*0,15*2</t>
  </si>
  <si>
    <t>rušení stávající dešťové kanalizace v rámci SO 335 : 1+1</t>
  </si>
  <si>
    <t>11316OA0</t>
  </si>
  <si>
    <t>ODSTRANĚNÍ KRYTU ZPEVNĚNÝCH PLOCH ZE SILNIČNÍCH DÍLCŮ</t>
  </si>
  <si>
    <t>betonové panely : 18*0,15</t>
  </si>
  <si>
    <t>betonové panely : 18*0,15*0,15</t>
  </si>
  <si>
    <t>zrušení vstupního komínu kanalizačních šachet :   
rušení stávající dešťové kanalizace v rámci SO 335 : (1+1)*(2,2*2,2*1,5-pi*1,24^2/4*0,75-pi*1,05^2/4*0,75)  
betonové panely : -2,2*2,2*0,3</t>
  </si>
  <si>
    <t>zrušení vstupního komínu kanalizačních šachet :   
rušení stávající dešťové kanalizace v rámci SO 335 : (1+1)*(2,2*2,2*1,5)</t>
  </si>
  <si>
    <t>betonové panely : 18</t>
  </si>
  <si>
    <t>58730OA0</t>
  </si>
  <si>
    <t>PŘEDLÁŽDĚNÍ KRYTU ZE SILNIČNÍCH DÍLCŮ (PANELŮ)</t>
  </si>
  <si>
    <t>rušení stávající dešťové kanalizace v rámci SO 335 :   
KAM DN 250 : 20,25</t>
  </si>
  <si>
    <t>rušení stávající dešťové kanalizace v rámci SO 335 :   
KAM DN 250 : pi*0,25^2/4*45,35  
šachty : pi*1^2/4*(1,89)</t>
  </si>
  <si>
    <t>SO 336</t>
  </si>
  <si>
    <t>Přípojka dešťové kanalizace NZ1</t>
  </si>
  <si>
    <t>rušení provizorní dešťové kanalizace v rámci SO 336 : (1+1)*1,5  
silniční obruba : 4*0,27</t>
  </si>
  <si>
    <t>vozovka asfaltová : 14*0,35*2  
Začátek provozního součtu  
  D1-NZ1 : (0,82*4,535+0,81*4,455+0,81*4,43+0,59*4,41+0,41*4,395+0,17*4,39+0,4*4,385+0,87*4,43)*1,455  
  (1,37*4,465+0,4*4,445+0,65*4,435+0,4*4,425+2,83*4,385)*1,455  
  D1.1 : 2,5*(2,5-1,455)*4,35+2,5*2,5*0,2  
  bourané potrubí : -10,53*pi*0,3^2/4  
Konec provozního součtu  
výkop : 79,71838*2</t>
  </si>
  <si>
    <t>rušení provizorní dešťové kanalizace v rámci SO 336 :   
PVC DN 300 : 10,53*3,3/1000</t>
  </si>
  <si>
    <t>rušení provizorní dešťové kanalizace v rámci SO 336 : 1+1</t>
  </si>
  <si>
    <t>vozovka asfaltová : 14*0,35</t>
  </si>
  <si>
    <t>vozovka asfaltová : 14*0,1</t>
  </si>
  <si>
    <t>převádění odpadních vod : 720</t>
  </si>
  <si>
    <t>D1-NZ1 : (0,82*4,535+0,81*4,455+0,81*4,43+0,59*4,41+0,41*4,395+0,17*4,39+0,4*4,385+0,87*4,43)*1,455  
(1,37*4,465+0,4*4,445+0,65*4,435+0,4*4,425+2,83*4,385)*1,455  
D1.1 : 2,5*(2,5-1,455)*4,35+2,5*2,5*0,2  
bourané potrubí : -10,53*pi*0,3^2/4</t>
  </si>
  <si>
    <t>D1-NZ1 : (0,82*4,535+0,81*4,455+0,81*4,43+0,59*4,41+0,41*4,395+0,17*4,39+0,4*4,385+0,87*4,43)*1,455  
(1,37*4,465+0,4*4,445+0,65*4,435+0,4*4,425+2,83*4,385)*1,455  
D1.1 : 2,5*(2,5-1,455)*4,35+2,5*2,5*0,2  
snížená úroveň úpraveného povrchu : -0,45*(10,53*1,455+2,5*(2,5-1,455))  
D1.1 : -(2,5*2,5*0,15+1,7*1,7*0,1+1,5*1,5*1+pi*1,24^2/4*3,4)  
D1-NZ1 : -(10,53-1)*1,455*0,1*2  
D1-NZ1 : -(10,53-1)*(0,518+0,099+0,656)</t>
  </si>
  <si>
    <t>D1-NZ1 : (10,53-1)*0,656</t>
  </si>
  <si>
    <t>vozovka asfaltová : 14  
silniční obruba : 4*0,15</t>
  </si>
  <si>
    <t>rozprostření ornice : 2</t>
  </si>
  <si>
    <t>D1-NZ1 : (10,53-1)*1,455*0,1</t>
  </si>
  <si>
    <t>vozovka asfaltová : 14</t>
  </si>
  <si>
    <t>83445OA0</t>
  </si>
  <si>
    <t>POTRUBÍ Z TRUB KAMENINOVÝCH DN DO 300MM</t>
  </si>
  <si>
    <t>D1-NZ1 : 10,53</t>
  </si>
  <si>
    <t>894145OA0</t>
  </si>
  <si>
    <t>ŠACHTY KANALIZAČNÍ Z BETON DÍLCŮ NA POTRUBÍ DN DO 300MM</t>
  </si>
  <si>
    <t>D1.1 : 1</t>
  </si>
  <si>
    <t>D1-NZ1 : (10,53-1)*0,518</t>
  </si>
  <si>
    <t>stoky D1 v profilu PVC DN 300 : 1  
stoky Z3 v profilu PVC DN 250 : 1</t>
  </si>
  <si>
    <t>silniční obruba : 4</t>
  </si>
  <si>
    <t>rušení provizorní dešťové kanalizace v rámci SO 336 :   
PVC DN 300 : 10,53</t>
  </si>
  <si>
    <t>SO 337</t>
  </si>
  <si>
    <t>Přípojka splaškové kanalizace NZ1</t>
  </si>
  <si>
    <t>rušení provizorní dešťové kanalizace v rámci SO 337 :   
KAM DN 250 : 10,33*0,022</t>
  </si>
  <si>
    <t>rušení provizorní dešťové kanalizace v rámci SO 337 : 1*1,5  
silniční obruba : 2*0,27</t>
  </si>
  <si>
    <t>vozovka asfaltová : 18*0,35*2  
Začátek provozního součtu  
  S1-NZ1 : (0,51*3,21+1,56*3,22+0,03*3,23+0,74*3,22+2,27*3,175+0,61*3,13+0,4*3,115+2,23*3,2)*1,399  
  (0,4*3,165+0,65*3,15+0,4*3,135+4,29*3,07)*1,399  
  S1.1 : 2,5*(2,5-1,399)*3,01+2,5*2,5*0,2  
  bourané potrubí : -10,33*pi*0,299^2/4  
Konec provozního součtu  
výkop : 70,89221*2</t>
  </si>
  <si>
    <t>rušení provizorní dešťové kanalizace v rámci SO 337 : 1</t>
  </si>
  <si>
    <t>vozovka asfaltová : 18*0,35</t>
  </si>
  <si>
    <t>vozovka asfaltová : 18*0,1</t>
  </si>
  <si>
    <t>S1-NZ1 : (0,51*3,21+1,56*3,22+0,03*3,23+0,74*3,22+2,27*3,175+0,61*3,13+0,4*3,115+2,23*3,2)*1,399  
(0,4*3,165+0,65*3,15+0,4*3,135+4,29*3,07)*1,399  
S1.1 : 2,5*(2,5-1,399)*3,01+2,5*2,5*0,2  
bourané potrubí : -10,33*pi*0,299^2/4</t>
  </si>
  <si>
    <t>S1-NZ1 : (0,51*3,21+1,56*3,22+0,03*3,23+0,74*3,22+2,27*3,175+0,61*3,13+0,4*3,115+2,23*3,2)*1,399  
(0,4*3,165+0,65*3,15+0,4*3,135+4,29*3,07)*1,399  
S1.1 : 2,5*(2,5-1,399)*3,01+2,5*2,5*0,2  
snížená úroveň úpraveného povrchu : -0,45*(14,09*1,399+2,5*(2,5-1,399))  
S1.1 : -(2,5*2,5*0,15+1,7*1,7*0,1+1,5*1,5*1+pi*1,24^2/4*1,8)  
S1-NZ1 : -(14,09-1)*1,399*0,1*2  
S1-NZ1 : -(14,09-1)*(0,61+0,07+0,466)</t>
  </si>
  <si>
    <t>S1-NZ1 : (14,09-1)*0,61</t>
  </si>
  <si>
    <t>vozovka asfaltová : 18  
silniční obruba : 2*0,15</t>
  </si>
  <si>
    <t>S1-NZ1 : (14,09-1)*1,399*0,1</t>
  </si>
  <si>
    <t>vozovka asfaltová : 18</t>
  </si>
  <si>
    <t>83444OA0</t>
  </si>
  <si>
    <t>POTRUBÍ Z TRUB KAMENINOVÝCH DN DO 250MM</t>
  </si>
  <si>
    <t>S1-NZ1 : 14,09</t>
  </si>
  <si>
    <t>S1.1 : 1</t>
  </si>
  <si>
    <t>S1-NZ1 : (14,09-1)*0,466</t>
  </si>
  <si>
    <t>silniční obruba : 2</t>
  </si>
  <si>
    <t>rušení provizorní dešťové kanalizace v rámci SO 337 :   
KAM DN 250 : 10,33</t>
  </si>
  <si>
    <t>SO 342</t>
  </si>
  <si>
    <t>Úprava vodovodu ul. Markéty Kuncové – DN 400</t>
  </si>
  <si>
    <t>00572410</t>
  </si>
  <si>
    <t>osivo směs travní parková</t>
  </si>
  <si>
    <t>KG</t>
  </si>
  <si>
    <t>CS ÚRS 2023 02</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</si>
  <si>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</si>
  <si>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</si>
  <si>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</si>
  <si>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Náhradní zásobování 
výpočet výměr       4.80=4,800 [A]</t>
  </si>
  <si>
    <t>113107532</t>
  </si>
  <si>
    <t>Odstranění podkladu z betonu prostého tl přes 150 do 300 mm při překopech strojně pl přes 15 m2</t>
  </si>
  <si>
    <t>Odstranění podkladů nebo krytů při překopech inženýrských sítí s přemístěním hmot na skládku ve vzdálenosti do 3 m nebo s naložením na dopravní prostředek strojně plochy jednotlivě přes 15 m2 z betonu prostého, o tl. vrstvy přes 150 do 300 mm</t>
  </si>
  <si>
    <t>Náhradní zásobování 
odstranění betonového krytu zpevněné plochy 
výpočet výměr       21.0=21,000 [A]</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</si>
  <si>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</si>
  <si>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</si>
  <si>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</si>
  <si>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</si>
  <si>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</si>
  <si>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</si>
  <si>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</si>
  <si>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115109001 R</t>
  </si>
  <si>
    <t>Čerpací jímky</t>
  </si>
  <si>
    <t>zřízení a odstranění 
kpl   5=5,000 [A]</t>
  </si>
  <si>
    <t>119001401</t>
  </si>
  <si>
    <t>Dočasné zajištění potrubí ocelového nebo litinového DN do 200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</si>
  <si>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</si>
  <si>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dle podélných profilů 
horkovod            1.50 * 1=1,500 [A]</t>
  </si>
  <si>
    <t>119001421</t>
  </si>
  <si>
    <t>Dočasné zajištění kabelů a kabelových tratí ze 3 volně ložených kabelů</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</si>
  <si>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</si>
  <si>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dle podélných profilů 
kabely       16 * 1.5=24,000 [A]</t>
  </si>
  <si>
    <t>121151103</t>
  </si>
  <si>
    <t>Sejmutí ornice plochy do 100 m2 tl vrstvy do 200 mm strojně</t>
  </si>
  <si>
    <t>Sejmutí ornice strojně při souvislé ploše do 100 m2, tl. vrstvy do 200 mm</t>
  </si>
  <si>
    <t>Náhradní zásobování 
sejmutí ornice v zeleném pásu v t. 150 mm 
výpočet výměr     40.80=40,800 [A]</t>
  </si>
  <si>
    <t>131251203</t>
  </si>
  <si>
    <t>Hloubení jam zapažených v hornině třídy těžitelnosti I skupiny 3 objem do 100 m3 strojně</t>
  </si>
  <si>
    <t>Hloubení zapažených jam a zářezů strojně s urovnáním dna do předepsaného profilu a spádu v hornině třídy těžitelnosti I skupiny 3 přes 50 do 100 m3</t>
  </si>
  <si>
    <t>výpočet výměr     76.10=76,100 [A]</t>
  </si>
  <si>
    <t>132251103</t>
  </si>
  <si>
    <t>Hloubení rýh nezapažených š do 800 mm v hornině třídy těžitelnosti I skupiny 3 objem do 100 m3 strojně</t>
  </si>
  <si>
    <t>Hloubení nezapažených rýh šířky do 800 mm strojně s urovnáním dna do předepsaného profilu a spádu v hornině třídy těžitelnosti I skupiny 3 přes 50 do 100 m3</t>
  </si>
  <si>
    <t>výpočet výměr 
NZ - zřízení                       62.40=62,400 [A] 
NZ - odstranění              73.10=73,100 [B] 
Celkem: A+B=135,500 [C]</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</si>
  <si>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</si>
  <si>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</si>
  <si>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</si>
  <si>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výpočet výměr     438.0=438,000 [A]</t>
  </si>
  <si>
    <t>139001101</t>
  </si>
  <si>
    <t>Příplatek za ztížení vykopávky v blízkosti podzemního vedení</t>
  </si>
  <si>
    <t>Příplatek k cenám hloubených vykopávek za ztížení vykopávky v blízkosti podzemního vedení nebo výbušnin pro jakoukoliv třídu horniny</t>
  </si>
  <si>
    <t>horkovod  DN 100      1.10 * 1.60 * 1.5=2,640 [A] 
kabely                             1.10 * 1.60 * 24.0=42,240 [B] 
Celkem: A+B=44,880 [C]</t>
  </si>
  <si>
    <t>151101101</t>
  </si>
  <si>
    <t>Zřízení příložného pažení a rozepření stěn rýh hl do 2 m</t>
  </si>
  <si>
    <t>Zřízení pažení a rozepření stěn rýh pro podzemní vedení příložné pro jakoukoliv mezerovitost, hloubky do 2 m</t>
  </si>
  <si>
    <t>výpočet výměr     622.60=622,600 [A]</t>
  </si>
  <si>
    <t>151101102</t>
  </si>
  <si>
    <t>Zřízení příložného pažení a rozepření stěn rýh hl přes 2 do 4 m</t>
  </si>
  <si>
    <t>Zřízení pažení a rozepření stěn rýh pro podzemní vedení příložné pro jakoukoliv mezerovitost, hloubky přes 2 do 4 m</t>
  </si>
  <si>
    <t>výpočet výměr     14.0=14,000 [A]</t>
  </si>
  <si>
    <t>151101111</t>
  </si>
  <si>
    <t>Odstranění příložného pažení a rozepření stěn rýh hl do 2 m</t>
  </si>
  <si>
    <t>Odstranění pažení a rozepření stěn rýh pro podzemní vedení s uložením materiálu na vzdálenost do 3 m od kraje výkopu příložné, hloubky do 2 m</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</si>
  <si>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</si>
  <si>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</si>
  <si>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</si>
  <si>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151101201</t>
  </si>
  <si>
    <t>Zřízení příložného pažení stěn výkopu hl do 4 m</t>
  </si>
  <si>
    <t>Zřízení pažení stěn výkopu bez rozepření nebo vzepření příložné, hloubky do 4 m</t>
  </si>
  <si>
    <t>výpočet výměr     77.70=77,700 [A]</t>
  </si>
  <si>
    <t>151101211</t>
  </si>
  <si>
    <t>Odstranění příložného pažení stěn hl do 4 m</t>
  </si>
  <si>
    <t>Odstranění pažení stěn výkopu bez rozepření nebo vzepření s uložením pažin na vzdálenost do 3 m od okraje výkopu příložné, hloubky do 4 m</t>
  </si>
  <si>
    <t>151101301</t>
  </si>
  <si>
    <t>Zřízení rozepření stěn při pažení příložném hl do 4 m</t>
  </si>
  <si>
    <t>Zřízení rozepření zapažených stěn výkopů s potřebným přepažováním při pažení příložném, hloubky do 4 m</t>
  </si>
  <si>
    <t>151101311</t>
  </si>
  <si>
    <t>Odstranění rozepření stěn při pažení příložném hl do 4 m</t>
  </si>
  <si>
    <t>Odstranění rozepření stěn výkopů s uložením materiálu na vzdálenost do 3 m od okraje výkopu pažení příložného, hloubky do 4 m</t>
  </si>
  <si>
    <t>162451106</t>
  </si>
  <si>
    <t>Vodorovné přemístění přes 1 500 do 2000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</si>
  <si>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1 500 do 2 000 m</t>
  </si>
  <si>
    <t>Dovoz zeminy pro zásyp z meziskládky 
47.3=47,300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</si>
  <si>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</si>
  <si>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</si>
  <si>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</si>
  <si>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výkopu na skládku do 10 km 
výkop     76.1 + 135.5 + 438=649,600 [A] 
odp. pro zásyp zeminou       - 47.3=-47,300 [B] 
Celkem: A+B=602,300 [C]</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</si>
  <si>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</si>
  <si>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</si>
  <si>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</si>
  <si>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47.3=47,300 [A]</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</si>
  <si>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</si>
  <si>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</si>
  <si>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</si>
  <si>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602.3 * 2.0 t/m3=1 204,600 [A]</t>
  </si>
  <si>
    <t>171251201</t>
  </si>
  <si>
    <t>Uložení sypaniny na skládky nebo meziskládky</t>
  </si>
  <si>
    <t>Uložení sypaniny na skládky nebo meziskládky bez hutnění s upravením uložené sypaniny do předepsaného tvaru</t>
  </si>
  <si>
    <t>602.3 + 47.3=649,600 [A]</t>
  </si>
  <si>
    <t>174151101</t>
  </si>
  <si>
    <t>Zásyp jam, šachet rýh nebo kolem objektů sypaninou se zhutněním</t>
  </si>
  <si>
    <t>Zásyp sypaninou z jakékoliv horniny strojně s uložením výkopku ve vrstvách se zhutněním jam, šachet, rýh nebo kolem objektů v těchto vykopávkách</t>
  </si>
  <si>
    <t>zásyp zeminou 
výpočet výměr                  47.30=47,300 [A] 
Mezisoučet: A=47,300 [B] 
zásyp štěrkodrtí fr. 0/63 
řady - rýha + jáma              68.90=68,900 [C] 
zásyp kolem šachty           42.20=42,200 [D] 
NZ - zřízení                           38.20=38,200 [E] 
NZ - po demontáži            42.10=42,100 [F] 
Mezisoučet: C+D+E+F=191,400 [G] 
Celkem: A+C+D+E+F=238,700 [H]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</si>
  <si>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</si>
  <si>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</si>
  <si>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</si>
  <si>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výpočet výměr     175.90=175,900 [A]</t>
  </si>
  <si>
    <t>181351003</t>
  </si>
  <si>
    <t>Rozprostření ornice tl vrstvy do 200 mm pl do 100 m2 v rovině nebo ve svahu do 1:5 strojně</t>
  </si>
  <si>
    <t>Rozprostření a urovnání ornice v rovině nebo ve svahu sklonu do 1:5 strojně při souvislé ploše do 100 m2, tl. vrstvy do 200 mm</t>
  </si>
  <si>
    <t>NZ - obnova zatravněných ploch      40.80=40,800 [A]</t>
  </si>
  <si>
    <t>181411131</t>
  </si>
  <si>
    <t>Založení parkového trávníku výsevem pl do 1000 m2 v rovině a ve svahu do 1:5</t>
  </si>
  <si>
    <t>Založení trávníku na půdě předem připravené plochy do 1000 m2 výsevem včetně utažení parkového v rovině nebo na svahu do 1:5</t>
  </si>
  <si>
    <t>131</t>
  </si>
  <si>
    <t>58337302</t>
  </si>
  <si>
    <t>štěrkopísek frakce 0/16</t>
  </si>
  <si>
    <t>175.9 * 1.01 * 2.0 t/m3=355,318 [A]</t>
  </si>
  <si>
    <t>132</t>
  </si>
  <si>
    <t>58344197</t>
  </si>
  <si>
    <t>štěrkodrť  frakce 0/63</t>
  </si>
  <si>
    <t>štěrkodrť frakce 0/63</t>
  </si>
  <si>
    <t>191.4 * 1.01 * 2.0 t/m3=386,628 [A]</t>
  </si>
  <si>
    <t>Zakládání</t>
  </si>
  <si>
    <t>212750101</t>
  </si>
  <si>
    <t>Trativod z drenážních trubek PVC-U SN 4 perforace 360° včetně lože otevřený výkop DN 100 pro budovy plocha pro vtékání vody min. 80 cm2/m</t>
  </si>
  <si>
    <t>Trativody z drenážních a melioračních trubek pro budovy se zřízením štěrkového lože pod trubky a s jejich obsypem v otevřeném výkopu trubka tyčová PVC-U plocha pro vtékání vody min. 80 cm2/m SN 4 celoperforovaná 360° DN 100</t>
  </si>
  <si>
    <t>23-M</t>
  </si>
  <si>
    <t>Montáže potrubí</t>
  </si>
  <si>
    <t>14011060</t>
  </si>
  <si>
    <t>trubka ocelová bezešvá hladká jakost 11 353 89x4,0mm</t>
  </si>
  <si>
    <t>14011076</t>
  </si>
  <si>
    <t>trubka ocelová bezešvá hladká jakost 11 353 108x4,0mm</t>
  </si>
  <si>
    <t>14011106</t>
  </si>
  <si>
    <t>trubka ocelová bezešvá hladká jakost 11 353 219x6,3mm</t>
  </si>
  <si>
    <t>14011112</t>
  </si>
  <si>
    <t>trubka ocelová bezešvá hladká jakost 11 353 324x6,0mm</t>
  </si>
  <si>
    <t>230011058</t>
  </si>
  <si>
    <t>Montáž potrubí trouby ocelové hladké tř.11-13 D 89 mm, tl 4,0 mm</t>
  </si>
  <si>
    <t>Montáž potrubí z trub ocelových hladkých tř. 11 až 13 O 89 mm, tl. 4,0 mm</t>
  </si>
  <si>
    <t>příl. D 1.3.12 
NZ       0.40=0,400 [A]</t>
  </si>
  <si>
    <t>230011067</t>
  </si>
  <si>
    <t>Montáž potrubí trouby ocelové hladké tř.11-13 D 108 mm, tl 4,0 mm</t>
  </si>
  <si>
    <t>Montáž potrubí z trub ocelových hladkých tř. 11 až 13 O 108 mm, tl. 4,0 mm</t>
  </si>
  <si>
    <t>230011101</t>
  </si>
  <si>
    <t>Montáž potrubí trouby ocelové hladké tř.11-13 D 219 mm, tl 6,3 mm</t>
  </si>
  <si>
    <t>Montáž potrubí z trub ocelových hladkých tř. 11 až 13 O 219 mm, tl. 6,3 mm</t>
  </si>
  <si>
    <t>příl. D 1.3.12 
NZ       0.20=0,200 [A]</t>
  </si>
  <si>
    <t>230011121</t>
  </si>
  <si>
    <t>Montáž potrubí trouby ocelové hladké tř.11-13 D 324 mm, tl 6,0 mm</t>
  </si>
  <si>
    <t>Montáž potrubí z trub ocelových hladkých tř. 11 až 13 O 324 mm, tl. 6,0 mm</t>
  </si>
  <si>
    <t>příl. D 1.3.12 
NZ       255.0=255,000 [A]</t>
  </si>
  <si>
    <t>23002 9201 R</t>
  </si>
  <si>
    <t>D + M  Ocelová plochá příruba přivařovací, s lištou  DN 80, PN10</t>
  </si>
  <si>
    <t>příl. D 1.3.12 
NZ       2=2,000 [A]</t>
  </si>
  <si>
    <t>23002 9202 R</t>
  </si>
  <si>
    <t>D + M  Ocelová plochá příruba přivařovací, s lištou  DN 100, PN10</t>
  </si>
  <si>
    <t>23002 9203 R</t>
  </si>
  <si>
    <t>D + M  Ocelová plochá příruba přivařovací, s lištou  DN 200, PN10</t>
  </si>
  <si>
    <t>příl. D 1.3.12 
NZ       1=1,000 [A]</t>
  </si>
  <si>
    <t>23002 9204 R</t>
  </si>
  <si>
    <t>D + M  Ocelová plochá příruba přivařovací, s lištou  DN 300, PN10</t>
  </si>
  <si>
    <t>23002 9205 R</t>
  </si>
  <si>
    <t>D + M  Ocelový oblouk 90 °  DN 300  (D324x6)</t>
  </si>
  <si>
    <t>příl. D 1.3.12 
NZ       8=8,000 [A]</t>
  </si>
  <si>
    <t>23002 9206 R</t>
  </si>
  <si>
    <t>D + M  Ocelový oblouk 45 °  DN 300  (D324x6)</t>
  </si>
  <si>
    <t>příl. D 1.3.12 
NZ       9=9,000 [A]</t>
  </si>
  <si>
    <t>23002 9207 R</t>
  </si>
  <si>
    <t>Úprava konců potrubí řezání a začištění u atypických úhlů   DN 300 (D324x6)</t>
  </si>
  <si>
    <t>příl. D 1.3.12 
NZ       70=70,000 [A]</t>
  </si>
  <si>
    <t>249</t>
  </si>
  <si>
    <t>PPV</t>
  </si>
  <si>
    <t>Podíl přidružených výkonů</t>
  </si>
  <si>
    <t>Svislé a kompletní konstrukce</t>
  </si>
  <si>
    <t>346244821</t>
  </si>
  <si>
    <t>Přizdívky izolační tl 140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</si>
  <si>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140 mm</t>
  </si>
  <si>
    <t>vzdušníková šachta - příl. č. D 1.3.08 
(3.15 + 2.55) * 2 * 2.50=28,500 [A] 
(1.40 + 1.10) * 2 * 0.37 * 2=3,700 [B] 
Celkem: A+B=32,200 [C]</t>
  </si>
  <si>
    <t>76</t>
  </si>
  <si>
    <t>451573111</t>
  </si>
  <si>
    <t>Lože pod potrubí otevřený výkop ze štěrkopísku</t>
  </si>
  <si>
    <t>Lože pod potrubí, stoky a drobné objekty v otevřeném výkopu z písku a štěrkopísku do 63 mm</t>
  </si>
  <si>
    <t>výpočet výměr     28.60=28,600 [A]</t>
  </si>
  <si>
    <t>77</t>
  </si>
  <si>
    <t>452311131</t>
  </si>
  <si>
    <t>Podkladní desky z betonu prostého bez zvýšených nároků na prostředí tř. C 12/15 otevřený výkop</t>
  </si>
  <si>
    <t>Podkladní a zajišťovací konstrukce z betonu prostého v otevřeném výkopu bez zvýšených nároků na prostředí desky pod potrubí, stoky a drobné objekty z betonu tř. C 12/15</t>
  </si>
  <si>
    <t>Vzdušníková šachta - příl.č. D 1.3.08 
3.15 * 2.55 * 0.10=0,803 [A]</t>
  </si>
  <si>
    <t>78</t>
  </si>
  <si>
    <t>452313141</t>
  </si>
  <si>
    <t>Podkladní bloky z betonu prostého bez zvýšených nároků na prostředí tř. C 16/20 otevřený výkop</t>
  </si>
  <si>
    <t>Podkladní a zajišťovací konstrukce z betonu prostého v otevřeném výkopu bez zvýšených nároků na prostředí bloky pro potrubí z betonu tř. C 16/20</t>
  </si>
  <si>
    <t>příl. č. D1.3.11                     4.60=4,600 [A] 
Bloky pod hydranty         0.05 m3 * 4=0,200 [B] 
Celkem: A+B=4,800 [C]</t>
  </si>
  <si>
    <t>79</t>
  </si>
  <si>
    <t>452313151</t>
  </si>
  <si>
    <t>Podkladní bloky z betonu prostého bez zvýšených nároků na prostředí tř. C 20/25 otevřený výkop</t>
  </si>
  <si>
    <t>Podkladní a zajišťovací konstrukce z betonu prostého v otevřeném výkopu bez zvýšených nároků na prostředí bloky pro potrubí z betonu tř. C 20/25</t>
  </si>
  <si>
    <t>Vzdušníková šachta - příl.č. D 1.3.08 
0.30 * 0.25 * 1.60=0,120 [A] 
bloky kanál      0.40 * 0.92 * 0.40 * 29=4,269 [B] 
Celkem: A+B=4,389 [C]</t>
  </si>
  <si>
    <t>80</t>
  </si>
  <si>
    <t>452351101</t>
  </si>
  <si>
    <t>Bednění podkladních desek  otevřený výkop</t>
  </si>
  <si>
    <t>Bednění podkladních a zajišťovacích konstrukcí v otevřeném výkopu desek nebo sedlových loží pod potrubí, stoky a drobné objekty</t>
  </si>
  <si>
    <t>Vzdušníková šachta - příl.č. D 1.3.08 
(3.15 + 2.55) * 2 * 0.10=1,140 [A]</t>
  </si>
  <si>
    <t>81</t>
  </si>
  <si>
    <t>452353101</t>
  </si>
  <si>
    <t>Bednění podkladních bloků otevřený výkop</t>
  </si>
  <si>
    <t>Bednění podkladních a zajišťovacích konstrukcí v otevřeném výkopu bloků pro potrubí</t>
  </si>
  <si>
    <t>blok OS 1          11.80 =11,800 [A] 
hydranty            0.40 * 4=1,600 [B] 
VŠ             (0.30 + 0.25) * 2 * 1.60=1,760 [C] 
bloky kanál      (0.40 + 0.92) * 2 * 0.40 * 29=30,624 [D] 
Celkem: A+B+C+D=45,784 [E]</t>
  </si>
  <si>
    <t>Komunikace pozemní</t>
  </si>
  <si>
    <t>128</t>
  </si>
  <si>
    <t>564241012</t>
  </si>
  <si>
    <t>Podklad nebo podsyp ze štěrkopísku ŠP plochy do 100 m2 tl 130 mm</t>
  </si>
  <si>
    <t>Podklad nebo podsyp ze štěrkopísku ŠP s rozprostřením, vlhčením a zhutněním plochy jednotlivě do 100 m2, po zhutnění tl. 130 mm</t>
  </si>
  <si>
    <t>NZ - obnova zámkové dlažby 
podklad pod dlažbu       4.80=4,800 [A]</t>
  </si>
  <si>
    <t>129</t>
  </si>
  <si>
    <t>564951313</t>
  </si>
  <si>
    <t>Podklad z betonového recyklátu plochy přes 100 m2 tl 150 mm</t>
  </si>
  <si>
    <t>Podklad nebo podsyp z betonového recyklátu s rozprostřením a zhutněním plochy přes 100 m2, po zhutnění tl. 150 mm</t>
  </si>
  <si>
    <t>provizorní zapravení rýhy NZ 
výpočet výměr       121.80=121,800 [A]</t>
  </si>
  <si>
    <t>130</t>
  </si>
  <si>
    <t>581131211</t>
  </si>
  <si>
    <t>Kryt cementobetonový vozovek skupiny CB II tl 200 mm</t>
  </si>
  <si>
    <t>Kryt cementobetonový silničních komunikací skupiny CB II tl. 200 mm</t>
  </si>
  <si>
    <t>NZ - obnova betonové plochy     21.0=21,000 [A]</t>
  </si>
  <si>
    <t>134</t>
  </si>
  <si>
    <t>59245013</t>
  </si>
  <si>
    <t>dlažba zámková tvaru I 200x165x80mm přírodní</t>
  </si>
  <si>
    <t>135</t>
  </si>
  <si>
    <t>596211210</t>
  </si>
  <si>
    <t>Kladení zámkové dlažby komunikací pro pěší ručně tl 80 mm skupiny A pl do 50 m2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</si>
  <si>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</si>
  <si>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NZ - obnova zámkové dlažby      4.80=4,800 [A]</t>
  </si>
  <si>
    <t>Úpravy povrchů, podlahy a osazování výplní</t>
  </si>
  <si>
    <t>136</t>
  </si>
  <si>
    <t>611111111</t>
  </si>
  <si>
    <t>Vyspravení celoplošné cementovou maltou vnitřních stropů betonových nebo železobetonových</t>
  </si>
  <si>
    <t>Vyspravení povrchu neomítaných vnitřních ploch monolitických betonových nebo železobetonových konstrukcí rozetřením vysprávky do ztracena maltou cementovou celoplošně stropů</t>
  </si>
  <si>
    <t>Vzdušníková šachta - příl.č. D 1.3.10 
2.25 * 1.65=3,713 [A]</t>
  </si>
  <si>
    <t>137</t>
  </si>
  <si>
    <t>612111111</t>
  </si>
  <si>
    <t>Vyspravení celoplošné cementovou maltou vnitřních stěn betonových nebo železobetonových</t>
  </si>
  <si>
    <t>Vyspravení povrchu neomítaných vnitřních ploch monolitických betonových nebo železobetonových konstrukcí rozetřením vysprávky do ztracena maltou cementovou celoplošně stěn</t>
  </si>
  <si>
    <t>Vzdušníková šachta - příl.č. D 1.3.10 
(2.25 + 1.65) * 2 * 1.85=14,430 [A] 
0.70 * 0.57 * 4 * 2=3,192 [B] 
Celkem: A+B=17,622 [C]</t>
  </si>
  <si>
    <t>138</t>
  </si>
  <si>
    <t>631311113</t>
  </si>
  <si>
    <t>Mazanina tl přes 50 do 80 mm z betonu prostého bez zvýšených nároků na prostředí tř. C 12/15</t>
  </si>
  <si>
    <t>Mazanina z betonu prostého bez zvýšených nároků na prostředí tl. přes 50 do 80 mm tř. C 12/15</t>
  </si>
  <si>
    <t>Vzdušníková šachta - příl.č. D 1.3.08 
strop        3.15 * 2.55 * 0.075=0,602 [A]</t>
  </si>
  <si>
    <t>139</t>
  </si>
  <si>
    <t>631311123</t>
  </si>
  <si>
    <t>Mazanina tl přes 80 do 120 mm z betonu prostého bez zvýšených nároků na prostředí tř. C 12/15</t>
  </si>
  <si>
    <t>Mazanina z betonu prostého bez zvýšených nároků na prostředí tl. přes 80 do 120 mm tř. C 12/15</t>
  </si>
  <si>
    <t>Vzdušníková šachta - příl.č. D 1.3.08 
strop        3.15 * 2.55 * 0.10=0,803 [A]</t>
  </si>
  <si>
    <t>140</t>
  </si>
  <si>
    <t>631351101</t>
  </si>
  <si>
    <t>Zřízení bednění rýh a hran v podlahách</t>
  </si>
  <si>
    <t>Bednění v podlahách rýh a hran zřízení</t>
  </si>
  <si>
    <t>Vzdušníková šachta - příl.č. D 1.3.08 
odvodňovací jímka      0.30 * 0.12 * 4=0,144 [A]</t>
  </si>
  <si>
    <t>141</t>
  </si>
  <si>
    <t>631351102</t>
  </si>
  <si>
    <t>Odstranění bednění rýh a hran v podlahách</t>
  </si>
  <si>
    <t>Bednění v podlahách rýh a hran odstranění</t>
  </si>
  <si>
    <t>142</t>
  </si>
  <si>
    <t>632451034</t>
  </si>
  <si>
    <t>Vyrovnávací potěr tl přes 40 do 50 mm z MC 15 provedený v ploše</t>
  </si>
  <si>
    <t>Potěr cementový vyrovnávací z malty (MC-15) v ploše o průměrné (střední) tl. přes 40 do 50 mm</t>
  </si>
  <si>
    <t>Vzdušníková šachta - příl.č. D 1.3.08 
2.25 * 1.65 =3,713 [A]</t>
  </si>
  <si>
    <t>143</t>
  </si>
  <si>
    <t>632451424</t>
  </si>
  <si>
    <t>Potěr pískocementový tl přes 10 do 20 mm tř. C 15 běžný</t>
  </si>
  <si>
    <t>Potěr pískocementový běžný tl. přes 10 do 20 mm tř. C 15</t>
  </si>
  <si>
    <t>Vzdušníková šachta - příl.č. D 1.3.08 
2.25 * 1.65=3,713 [A]</t>
  </si>
  <si>
    <t>144</t>
  </si>
  <si>
    <t>632451434</t>
  </si>
  <si>
    <t>Potěr pískocementový tl přes 20 do 30 mm tř. C 15 běžný</t>
  </si>
  <si>
    <t>Potěr pískocementový běžný tl. přes 20 do 30 mm tř. C 15</t>
  </si>
  <si>
    <t>Vzdušníková šachta - příl.č. D 1.3.08 
3.15 * 2.55=8,033 [A]</t>
  </si>
  <si>
    <t>711</t>
  </si>
  <si>
    <t>Izolace proti vodě, vlhkosti a plynům</t>
  </si>
  <si>
    <t>28322004</t>
  </si>
  <si>
    <t>fólie hydroizolační  tl 1,5mm</t>
  </si>
  <si>
    <t>fólie hydroizolační pro spodní stavbu mPVC tl 1,5mm</t>
  </si>
  <si>
    <t>16.065 + 28.786=44,851 [A] 
A * 1.1655Koeficient množství=52,274 [B]</t>
  </si>
  <si>
    <t>145</t>
  </si>
  <si>
    <t>69311090</t>
  </si>
  <si>
    <t>geotextilie netkaná separační, ochranná,  PES 800g/m2</t>
  </si>
  <si>
    <t>geotextilie netkaná separační, ochranná, filtrační, drenážní PES 800g/m2</t>
  </si>
  <si>
    <t>32.13 + 58.336=90,466 [A] 
A * 1.05Koeficient množství=94,989 [B]</t>
  </si>
  <si>
    <t>146</t>
  </si>
  <si>
    <t>711461103</t>
  </si>
  <si>
    <t>Provedení izolace proti tlakové vodě vodorovné fólií přilepenou v plné ploše</t>
  </si>
  <si>
    <t>Provedení izolace proti povrchové a podpovrchové tlakové vodě fóliemi na ploše vodorovné V přilepenou v plné ploše</t>
  </si>
  <si>
    <t>vzdušníková šachta - příl. č. D 1.3.08 
dno a strop                      3.15 * 2.55 * 2=16,065 [A]</t>
  </si>
  <si>
    <t>147</t>
  </si>
  <si>
    <t>711462103</t>
  </si>
  <si>
    <t>Provedení izolace proti tlakové vodě svislé fólií přilepenou v plné ploše</t>
  </si>
  <si>
    <t>Provedení izolace proti povrchové a podpovrchové tlakové vodě fóliemi na ploše svislé S přilepenou v plné ploše</t>
  </si>
  <si>
    <t>vzdušníková šachta - příl. č. D 1.3.08 
stěny      (2.853 + 2.253) * 2 * 2.50 + 1.10 * 0.37 * 4 * 2=28,786 [A]</t>
  </si>
  <si>
    <t>148</t>
  </si>
  <si>
    <t>711491172</t>
  </si>
  <si>
    <t>Provedení doplňků izolace proti vodě na vodorovné ploše z textilií vrstva ochranná</t>
  </si>
  <si>
    <t>Provedení doplňků izolace proti vodě textilií na ploše vodorovné V vrstva ochranná</t>
  </si>
  <si>
    <t>vzdušníková šachta - příl. č. D 1.3.08 
dno                      3.15 * 2.55 * 2=16,065 [A] 
strop                   3.15 * 2.55 * 2=16,065 [B] 
Celkem: A+B=32,130 [C]</t>
  </si>
  <si>
    <t>149</t>
  </si>
  <si>
    <t>711491272</t>
  </si>
  <si>
    <t>Provedení doplňků izolace proti vodě na ploše svislé z textilií vrstva ochranná</t>
  </si>
  <si>
    <t>Provedení doplňků izolace proti vodě textilií na ploše svislé S vrstva ochranná</t>
  </si>
  <si>
    <t>vzdušníková šachta - příl. č. D 1.3.08 
(2.85 + 2.25) * 2 * 2.46=25,092 [A] 
(2.90 + 2.30) * 2 * 2.46=25,584 [B] 
1.10 * 0.40 * 4 * 2=3,520 [C] 
1.15 * 0.45 * 4 * 2=4,140 [D] 
Celkem: A+B+C+D=58,336 [E]</t>
  </si>
  <si>
    <t>246</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</si>
  <si>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</si>
  <si>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</si>
  <si>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</si>
  <si>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722</t>
  </si>
  <si>
    <t>Zdravotechnika - vnitřní vodovod</t>
  </si>
  <si>
    <t>150</t>
  </si>
  <si>
    <t>72223 9201 R</t>
  </si>
  <si>
    <t>Fitinky pro napojení tlakové pumpy, manometru a pro odvzdušnění potrubí</t>
  </si>
  <si>
    <t>151</t>
  </si>
  <si>
    <t>722232074</t>
  </si>
  <si>
    <t>Kohout kulový přímý G 1" PN 42 do 185°C 2x vnější závit</t>
  </si>
  <si>
    <t>Armatury se dvěma závity kulové kohouty PN 42 do 185 °C přímé 2x vnější závit G 1"</t>
  </si>
  <si>
    <t>pro tlakové zkoušky 
příl. D 1.3.12 
řad B          2=2,000 [A] 
řad B1        2=2,000 [B] 
NZ              2=2,000 [C] 
Celkem: A+B+C=6,000 [D]</t>
  </si>
  <si>
    <t>247</t>
  </si>
  <si>
    <t>998722101</t>
  </si>
  <si>
    <t>Přesun hmot tonážní pro vnitřní vodovod v objektech v do 6 m</t>
  </si>
  <si>
    <t>Přesun hmot pro vnitřní vodovod stanovený z hmotnosti přesunovaného materiálu vodorovná dopravní vzdálenost do 50 m v objektech výšky do 6 m</t>
  </si>
  <si>
    <t>767</t>
  </si>
  <si>
    <t>Konstrukce zámečnické</t>
  </si>
  <si>
    <t>152</t>
  </si>
  <si>
    <t>767 9201 R</t>
  </si>
  <si>
    <t>D + M  Z/4   Madlo odnímatelné u vstupu do šachty</t>
  </si>
  <si>
    <t>Vzdušníková šachta - příl.č. D 1.3.08 
Odnímatelné madlo u vstupu do šachty 
nerez ocel  44,5x3 mm  
Z/4       2=2,000 [A]</t>
  </si>
  <si>
    <t>153</t>
  </si>
  <si>
    <t>767 9202 R</t>
  </si>
  <si>
    <t>D + M  Z/5  Objímka pro stažení hydroizolace na potrubí  DN 80</t>
  </si>
  <si>
    <t>Objímka pro stažení hydroizolace na potrubí  DN 80 
dvoudílná objímka z nerez oceli pro stažení izolace na potrubí  DN 80 
vzdušníková šachta - Z/5       1=1,000 [A]</t>
  </si>
  <si>
    <t>154</t>
  </si>
  <si>
    <t>767 9203 R</t>
  </si>
  <si>
    <t>D + M  Z/6  Objímka pro stažení hydroizolace na potrubí  DN 100</t>
  </si>
  <si>
    <t>Objímka pro stažení hydroizolace na potrubí  DN 100 
dvoudílná objímka z nerez oceli pro stažení izolace na potrubí  DN 100 
vzdušníková šachta - Z/6       2=2,000 [A]</t>
  </si>
  <si>
    <t>155</t>
  </si>
  <si>
    <t>767 9204 R</t>
  </si>
  <si>
    <t>D + M  Z/14  Objímka pro stažení hydroizolace na potrubí  DN 600</t>
  </si>
  <si>
    <t>Objímka pro stažení hydroizolace na potrubí  DN 600 
dvoudílná objímka z nerez oceli pro stažení izolace na potrubí  DN 600 
prostup potrubí do kanálu - Z/14       2=2,000 [A]</t>
  </si>
  <si>
    <t>156</t>
  </si>
  <si>
    <t>767 9205 R</t>
  </si>
  <si>
    <t>D + M  Z/7  nerezová trubka  DN 200 (DE 206x3) - dl. 300 mm</t>
  </si>
  <si>
    <t>chránička pro prostup potrubí 
nerezová trubka  DN 200 (DE 206x3) - dl. 300 mm 
vzdušníková šachta             1=1,000 [A]</t>
  </si>
  <si>
    <t>157</t>
  </si>
  <si>
    <t>767 9206 R</t>
  </si>
  <si>
    <t>D + M  Z/8  nerezová trubka  DN 100 (DE 108x3) - dl. 350 mm</t>
  </si>
  <si>
    <t>chránička pro prostup potrubí 
nerezová trubka  DN 100 (DE 108x3) - dl. 350 mm 
vzdušníková šachta             2=2,000 [A]</t>
  </si>
  <si>
    <t>158</t>
  </si>
  <si>
    <t>767 9207 R</t>
  </si>
  <si>
    <t>D + M  Z/9  Kotvení potrubí  DN 400 mm v kanále - spodní díl</t>
  </si>
  <si>
    <t>Kotvení z nerez oceli - spodní díl 
dle výkresu  Z/9        29=29,000 [A]</t>
  </si>
  <si>
    <t>159</t>
  </si>
  <si>
    <t>767 9208 R</t>
  </si>
  <si>
    <t>D + M  Z/9  Kotvení potrubí  DN 400 mm v kanále - horní díl</t>
  </si>
  <si>
    <t>Kotvení z nerez oceli - horní díl 
dle výkresu  Z/9        17=17,000 [A]</t>
  </si>
  <si>
    <t>160</t>
  </si>
  <si>
    <t>767 9209 R</t>
  </si>
  <si>
    <t>D + M  Z/12  nerezová trubka  DN 600 (DE 620x10) - dl. 450 mm</t>
  </si>
  <si>
    <t>chránička pro prostup potrubí 
nerezová trubka  DN 600 (DE 620x10) - dl. 450 mm 
prostup kanál             2=2,000 [A]</t>
  </si>
  <si>
    <t>248</t>
  </si>
  <si>
    <t>998767101</t>
  </si>
  <si>
    <t>Přesun hmot tonážní pro zámečnické konstrukce v objektech v do 6 m</t>
  </si>
  <si>
    <t>Přesun hmot pro zámečnické konstrukce stanovený z hmotnosti přesunovaného materiálu vodorovná dopravní vzdálenost do 50 m v objektech výšky do 6 m</t>
  </si>
  <si>
    <t>28613556</t>
  </si>
  <si>
    <t>potrubí dvouvrstvé PE100 RC SDR11 90x8,2 dl 12m</t>
  </si>
  <si>
    <t>422 9009 R</t>
  </si>
  <si>
    <t>Drenážní blok k hydrantu</t>
  </si>
  <si>
    <t>422 9201 R</t>
  </si>
  <si>
    <t>Zemní souprava teleskopická k šoupátku  DN 80 mm, krytí 0,85 m</t>
  </si>
  <si>
    <t>1 + 2=3,000 [A]</t>
  </si>
  <si>
    <t>422 9202 R</t>
  </si>
  <si>
    <t>Zemní souprava teleskopická k šoupátku  DN 80 mm, krytí 1,20 - 1,80 m</t>
  </si>
  <si>
    <t>řad B + B1     4 + 2=6,000 [A]</t>
  </si>
  <si>
    <t>422 9203 R</t>
  </si>
  <si>
    <t>Zemní souprava teleskopická k šoupátku  DN 100 mm, krytí 1,0 m</t>
  </si>
  <si>
    <t>řad B1     1=1,000 [A]</t>
  </si>
  <si>
    <t>422 9204 R</t>
  </si>
  <si>
    <t>Zemní souprava teleskopická k šoupátku  DN 150 mm, krytí 1,20 - 1,80 m</t>
  </si>
  <si>
    <t>řad B1     2=2,000 [A]</t>
  </si>
  <si>
    <t>422 9205 R</t>
  </si>
  <si>
    <t>Zemní souprava teleskopická k šoupátku  DN 200 mm, krytí 1,20 - 1,80 m</t>
  </si>
  <si>
    <t>odpad O1     1=1,000 [A]</t>
  </si>
  <si>
    <t>422 9206 R</t>
  </si>
  <si>
    <t>Zemní souprava teleskopická k šoupátku  DN 400 mm, krytí 1,20 - 1,80 m</t>
  </si>
  <si>
    <t>řad B     2=2,000 [A]</t>
  </si>
  <si>
    <t>422 9207 R</t>
  </si>
  <si>
    <t>Klapka EKN   DN 400 mm, PN 10</t>
  </si>
  <si>
    <t>422 9208 R</t>
  </si>
  <si>
    <t>Zemní souprava teleskopická ke klapce  DN 400 mm, krytí 1,20 - 1,80 m</t>
  </si>
  <si>
    <t>NZ     2=2,000 [A]</t>
  </si>
  <si>
    <t>42210050</t>
  </si>
  <si>
    <t>deska podkladová uličního poklopu litinového šoupatového</t>
  </si>
  <si>
    <t>42210052</t>
  </si>
  <si>
    <t>deska podkladová uličního poklopu litinového hydrantového</t>
  </si>
  <si>
    <t>61</t>
  </si>
  <si>
    <t>42210101</t>
  </si>
  <si>
    <t>kolo ruční pro DN 65-80 D 175mm</t>
  </si>
  <si>
    <t>62</t>
  </si>
  <si>
    <t>42210102</t>
  </si>
  <si>
    <t>kolo ruční pro DN 100-150 D 300mm</t>
  </si>
  <si>
    <t>63</t>
  </si>
  <si>
    <t>42210103</t>
  </si>
  <si>
    <t>kolo ruční pro DN 200 D 350mm</t>
  </si>
  <si>
    <t>64</t>
  </si>
  <si>
    <t>42212308</t>
  </si>
  <si>
    <t>ventil odvzdušňovací/zavzdušňovací dvojstupňový PN 16, s pracovním ventilem DN 80</t>
  </si>
  <si>
    <t>65</t>
  </si>
  <si>
    <t>42212309</t>
  </si>
  <si>
    <t>ventil odvzdušňovací/zavzdušňovací dvojstupňový PN 16,  DN 100</t>
  </si>
  <si>
    <t>ventil odvzdušňovací/zavzdušňovací dvojstupňový PN 16, s pracovním ventilem DN 100</t>
  </si>
  <si>
    <t>66</t>
  </si>
  <si>
    <t>42212311</t>
  </si>
  <si>
    <t>ventil odvzdušňovací/zavzdušňovací dvojstupňový PN 16,  DN 200</t>
  </si>
  <si>
    <t>ventil odvzdušňovací/zavzdušňovací dvojstupňový PN 16, s pracovním ventilem DN 200</t>
  </si>
  <si>
    <t>67</t>
  </si>
  <si>
    <t>42221303</t>
  </si>
  <si>
    <t>šoupátko pitná voda litina GGG 50 krátká stavební dl PN10/16 DN 80x180mm</t>
  </si>
  <si>
    <t>68</t>
  </si>
  <si>
    <t>42221323</t>
  </si>
  <si>
    <t>šoupátko pitná voda litina GGG 50 dlouhá stavební dl PN10/16 DN 80x280mm</t>
  </si>
  <si>
    <t>69</t>
  </si>
  <si>
    <t>42221324</t>
  </si>
  <si>
    <t>šoupátko pitná voda litina GGG 50 dlouhá stavební dl PN10/16 DN 100x300mm</t>
  </si>
  <si>
    <t>70</t>
  </si>
  <si>
    <t>42221326</t>
  </si>
  <si>
    <t>šoupátko pitná voda litina GGG 50 dlouhá stavební dl PN10/16 DN 150x350mm</t>
  </si>
  <si>
    <t>71</t>
  </si>
  <si>
    <t>42221327</t>
  </si>
  <si>
    <t>šoupátko pitná voda litina GGG 50 dlouhá stavební dl PN10/16 DN 200x400mm</t>
  </si>
  <si>
    <t>72</t>
  </si>
  <si>
    <t>42221331</t>
  </si>
  <si>
    <t>šoupátko pitná voda litina GGG 50 dlouhá stavební dl PN10/16 DN 400x600mm</t>
  </si>
  <si>
    <t>73</t>
  </si>
  <si>
    <t>42273592</t>
  </si>
  <si>
    <t>hydrant podzemní DN 80 PN 16 dvojitý uzávěr s koulí krycí v 700mm</t>
  </si>
  <si>
    <t>hydrant podzemní DN 80 PN 16 dvojitý uzávěr s koulí krycí v 1000mm</t>
  </si>
  <si>
    <t>74</t>
  </si>
  <si>
    <t>42291352</t>
  </si>
  <si>
    <t>poklop litinový šoupátkový pro zemní soupravy osazení do terénu a do vozovky</t>
  </si>
  <si>
    <t>75</t>
  </si>
  <si>
    <t>42291452</t>
  </si>
  <si>
    <t>poklop litinový hydrantový DN 80</t>
  </si>
  <si>
    <t>82</t>
  </si>
  <si>
    <t>552 9013 R</t>
  </si>
  <si>
    <t>Tvarovka přírubová s hrdlem se zámkem  E kus  DN 150</t>
  </si>
  <si>
    <t>83</t>
  </si>
  <si>
    <t>552 9201 R</t>
  </si>
  <si>
    <t>Trouby z tvárné litiny hrdlové se zámkovými spoji  DN 150 mm</t>
  </si>
  <si>
    <t>B 1 - příl. D 1.3.12         12.0=12,000 [A] 
A * 1.01Koeficient množství=12,120 [B]</t>
  </si>
  <si>
    <t>84</t>
  </si>
  <si>
    <t>552 9202 R</t>
  </si>
  <si>
    <t>Trouby z tvárné litiny hrdlové se zámkovými spoji  DN 200 mm</t>
  </si>
  <si>
    <t>O1 - příl. D 1.3.12         12.0=12,000 [A] 
A * 1.01Koeficient množství=12,120 [B]</t>
  </si>
  <si>
    <t>85</t>
  </si>
  <si>
    <t>552 9203 R</t>
  </si>
  <si>
    <t>Trouby z tvárné litiny hrdlové se zámkovými spoji  DN 400 mm</t>
  </si>
  <si>
    <t>B - příl. D 1.3.12         240.0=240,000 [A] 
A * 1.01Koeficient množství=242,400 [B]</t>
  </si>
  <si>
    <t>86</t>
  </si>
  <si>
    <t>552 9204 R</t>
  </si>
  <si>
    <t>Tvarovka s jištěním proti posuvu   DN 80, PN16</t>
  </si>
  <si>
    <t>tvarovka s jištěním proti posuvu (hrdlo - příruba)   DN 80, PN16 
 pro potrubí HDPE 100         4=4,000 [A] 
A * 1.01Koeficient množství=4,040 [B]</t>
  </si>
  <si>
    <t>87</t>
  </si>
  <si>
    <t>552 9205 R</t>
  </si>
  <si>
    <t>Tvarovka s jištěním proti posuvu koleno 90°   DN 80, PN16</t>
  </si>
  <si>
    <t>tvarovka s jištěním proti posuvu koleno 90° (hrdlo - hrdlo)   DN 80, PN16 
 pro potrubí HDPE 100         8=8,000 [A] 
A * 1.01Koeficient množství=8,080 [B]</t>
  </si>
  <si>
    <t>88</t>
  </si>
  <si>
    <t>552 9206 R</t>
  </si>
  <si>
    <t>Tvarovka s jištěním proti posuvu spojka   DN 80, PN16</t>
  </si>
  <si>
    <t>tvarovka s jištěním proti posuvu spojka (hrdlo - hrdlo)   DN 80, PN16 
 pro potrubí HDPE 100         2=2,000 [A] 
A * 1.01Koeficient množství=2,020 [B]</t>
  </si>
  <si>
    <t>89</t>
  </si>
  <si>
    <t>552 9207 R</t>
  </si>
  <si>
    <t>přesuvka hrdlová litinová práškový epoxid tl 250µm  U-kus DN 100 se zámky v hrdlech</t>
  </si>
  <si>
    <t>90</t>
  </si>
  <si>
    <t>552 9208 R</t>
  </si>
  <si>
    <t>tvarovka hrdlová s přírubovou odbočkou z TLT se zámky v hrdlech   MMA-kus DN 100/80</t>
  </si>
  <si>
    <t>tvarovka hrdlová s přírubovou odbočkou z tvárné litiny  MMA-kus DN 100/80 
se zámky v obou hrdlech 
kus       1=1,000 [A] 
A * 1.01Koeficient množství=1,010 [B]</t>
  </si>
  <si>
    <t>91</t>
  </si>
  <si>
    <t>552 9209 R</t>
  </si>
  <si>
    <t>Tvarovka s jištěním proti posuvu   DN 100, PN16</t>
  </si>
  <si>
    <t>tvarovka s jištěním proti posuvu  DN 100, PN16 
 pro potrubí  TLT         1=1,000 [A] 
A * 1.01Koeficient množství=1,010 [B]</t>
  </si>
  <si>
    <t>92</t>
  </si>
  <si>
    <t>552 9210 R</t>
  </si>
  <si>
    <t>přesuvka hrdlová litinová práškový epoxid tl 250µm  U-kus DN 150 se zámky v hrdlech</t>
  </si>
  <si>
    <t>93</t>
  </si>
  <si>
    <t>552 9211 R</t>
  </si>
  <si>
    <t>koleno hrdlové litinové práškový epoxid tl 250µm  MMK-kus 11°  DN 150 se zámky v hrdlech</t>
  </si>
  <si>
    <t>94</t>
  </si>
  <si>
    <t>552 9212 R</t>
  </si>
  <si>
    <t>Tvarovka s jištěním proti posuvu   DN 150, PN16</t>
  </si>
  <si>
    <t>tvarovka s jištěním proti posuvu  DN 150, PN16 
TL.Z - pro potrubí  TLT         1=1,000 [A] 
A * 1.01Koeficient množství=1,010 [B]</t>
  </si>
  <si>
    <t>95</t>
  </si>
  <si>
    <t>552 9214 R</t>
  </si>
  <si>
    <t>tvarovka hrdlová s přírubovou odbočkou z TLT se zámky v hrdlech   MMA-kus DN 150/80</t>
  </si>
  <si>
    <t>tvarovka hrdlová s přírubovou odbočkou z tvárné litiny  MMA-kus DN 150/80 
se zámky v obou hrdlech 
kus       1=1,000 [A] 
A * 1.01Koeficient množství=1,010 [B]</t>
  </si>
  <si>
    <t>96</t>
  </si>
  <si>
    <t>552 9215 R</t>
  </si>
  <si>
    <t>koleno hrdlové z tvárné litiny   MMK-kus DN 200-45° se zámky v hrdlech</t>
  </si>
  <si>
    <t>97</t>
  </si>
  <si>
    <t>552 9216 R</t>
  </si>
  <si>
    <t>Tvarovka přírubová s hrdlem se zámkem  E kus  DN 200</t>
  </si>
  <si>
    <t>98</t>
  </si>
  <si>
    <t>552 9217 R</t>
  </si>
  <si>
    <t>příruba zaslepovací litinová vodovodní s vnitřním závitem 1" PN10/16 XG-kus DN 300</t>
  </si>
  <si>
    <t>99</t>
  </si>
  <si>
    <t>552 9218 R</t>
  </si>
  <si>
    <t>příruba zaslepovací litinová vodovodní s vnitřním závitem 2" PN10/16 XG-kus DN 300</t>
  </si>
  <si>
    <t>100</t>
  </si>
  <si>
    <t>552 9219 R</t>
  </si>
  <si>
    <t>přesuvka hrdlová litinová  U-kus  DN 400  se zámky v hrdlech</t>
  </si>
  <si>
    <t>101</t>
  </si>
  <si>
    <t>552 9220 R</t>
  </si>
  <si>
    <t>koleno hrdlové z tvárné litiny,  MMK-kus DN 400-11°  se zámky v hrdlech</t>
  </si>
  <si>
    <t>102</t>
  </si>
  <si>
    <t>552 9221 R</t>
  </si>
  <si>
    <t>koleno hrdlové z tvárné litiny, MMK-kus  DN 400-22°  se zámky v hrdlech</t>
  </si>
  <si>
    <t>103</t>
  </si>
  <si>
    <t>552 9222 R</t>
  </si>
  <si>
    <t>koleno hrdlové z tvárné litiny, MMK-kus  DN 400-45°  se zámky v hrdlech</t>
  </si>
  <si>
    <t>104</t>
  </si>
  <si>
    <t>552 9223 R</t>
  </si>
  <si>
    <t>Tvarovka s jištěním proti posunu (hrdlo - příruba) pro TLT  DN 400, PN 10</t>
  </si>
  <si>
    <t>105</t>
  </si>
  <si>
    <t>552 9224 R</t>
  </si>
  <si>
    <t>tvarovka přírubová s hrdlem z tvárné litiny, E-kus  DN 400 se zámkem v hrdle</t>
  </si>
  <si>
    <t>106</t>
  </si>
  <si>
    <t>552 9225 R</t>
  </si>
  <si>
    <t>příruba zaslepovací litinová vodovodní s vnitřním závitem 1" PN10/16 XG-kus DN 400</t>
  </si>
  <si>
    <t>107</t>
  </si>
  <si>
    <t>552 9226 R</t>
  </si>
  <si>
    <t>tvarovka hrdlová s přírubovou odbočkou z TLT se zámky v hrdlech   MMA-kus DN 400/150</t>
  </si>
  <si>
    <t>tvarovka hrdlová s přírubovou odbočkou z tvárné litiny  MMA-kus DN 400/150 
se zámky v obou hrdlech 
kus       1=1,000 [A] 
A * 1.01Koeficient množství=1,010 [B]</t>
  </si>
  <si>
    <t>108</t>
  </si>
  <si>
    <t>552 9227 R</t>
  </si>
  <si>
    <t>tvarovka hrdlová s přírubovou odbočkou z TLT se zámky v hrdlech   MMA-kus DN 400/200</t>
  </si>
  <si>
    <t>tvarovka hrdlová s přírubovou odbočkou z tvárné litiny  MMA-kus DN 400/200 
se zámky v obou hrdlech 
kus       1=1,000 [A] 
A * 1.01Koeficient množství=1,010 [B]</t>
  </si>
  <si>
    <t>109</t>
  </si>
  <si>
    <t>552 9228 R</t>
  </si>
  <si>
    <t>Poklop vodotěsný uzamykatelný z TLT 700 x 700 mm, D400 s rámem</t>
  </si>
  <si>
    <t>Poklop vodotěsný uzamykatelný z TLT 700 x 700 mm, D400 s rámem  
s pantem a těsněním 
Z/1      2=2,000 [A]</t>
  </si>
  <si>
    <t>110</t>
  </si>
  <si>
    <t>55251737</t>
  </si>
  <si>
    <t>tvarovka přírubová litinová s přírubovou odbočkou,práškový epoxid tl 250µm T-kus DN 400/80</t>
  </si>
  <si>
    <t>111</t>
  </si>
  <si>
    <t>55251742</t>
  </si>
  <si>
    <t>tvarovka přírubová litinová s přírubovou odbočkou,práškový epoxid tl 250µm T-kus DN 400/300</t>
  </si>
  <si>
    <t>112</t>
  </si>
  <si>
    <t>55253235</t>
  </si>
  <si>
    <t>tvarovka přírubová litinová vodovodní PN10/16 DN 80 dl 200mm</t>
  </si>
  <si>
    <t>113</t>
  </si>
  <si>
    <t>55253241</t>
  </si>
  <si>
    <t>tvarovka přírubová litinová vodovodní PN10/16 DN 80 dl 500mm</t>
  </si>
  <si>
    <t>114</t>
  </si>
  <si>
    <t>55253243</t>
  </si>
  <si>
    <t>tvarovka přírubová litinová vodovodní PN10/16 DN 80 dl 600mm</t>
  </si>
  <si>
    <t>115</t>
  </si>
  <si>
    <t>55253247</t>
  </si>
  <si>
    <t>tvarovka přírubová litinová vodovodní PN10/16 DN 80 dl 1000mm</t>
  </si>
  <si>
    <t>116</t>
  </si>
  <si>
    <t>55253490</t>
  </si>
  <si>
    <t>tvarovka přírubová litinová s hladkým koncem,práškový epoxid tl 250µm F-kus DN 100</t>
  </si>
  <si>
    <t>117</t>
  </si>
  <si>
    <t>55253492</t>
  </si>
  <si>
    <t>tvarovka přírubová litinová s hladkým koncem,práškový epoxid tl 250µm F-kus DN 150</t>
  </si>
  <si>
    <t>118</t>
  </si>
  <si>
    <t>55253497</t>
  </si>
  <si>
    <t>tvarovka přírubová litinová s hladkým koncem, práškový epoxid tl 250µm F-kus DN 400</t>
  </si>
  <si>
    <t>119</t>
  </si>
  <si>
    <t>55253510</t>
  </si>
  <si>
    <t>tvarovka přírubová litinová vodovodní s přírubovou odbočkou PN10/40 T-kus DN 80/80</t>
  </si>
  <si>
    <t>120</t>
  </si>
  <si>
    <t>55253530</t>
  </si>
  <si>
    <t>tvarovka přírubová litinová vodovodní s přírubovou odbočkou PN10/16 T-kus DN 150/150</t>
  </si>
  <si>
    <t>121</t>
  </si>
  <si>
    <t>55253617</t>
  </si>
  <si>
    <t>přechod přírubový litinový PN10/16 FFR-kus dl 200mm DN 150/100</t>
  </si>
  <si>
    <t>122</t>
  </si>
  <si>
    <t>55253639</t>
  </si>
  <si>
    <t>přechod přírubový FFR-kus,práškový epoxid tl 250µm litinový DN 400/350</t>
  </si>
  <si>
    <t>123</t>
  </si>
  <si>
    <t>55253693</t>
  </si>
  <si>
    <t>příruba zaslepovací litinová vodovodní s vnitřním závitem 1" PN10/16 XG-kus DN 100</t>
  </si>
  <si>
    <t>124</t>
  </si>
  <si>
    <t>55253708</t>
  </si>
  <si>
    <t>příruba zaslepovací litinová vodovodní s vnitřním závitem 1" PN10/16 XG-kus DN 150</t>
  </si>
  <si>
    <t>125</t>
  </si>
  <si>
    <t>55254026</t>
  </si>
  <si>
    <t>koleno přírubové z tvárné litiny,práškový epoxid tl 250µm Q-kus DN 80-90°</t>
  </si>
  <si>
    <t>126</t>
  </si>
  <si>
    <t>55254047</t>
  </si>
  <si>
    <t>koleno 90° s patkou přírubové litinové vodovodní N-kus PN10/40 DN 80</t>
  </si>
  <si>
    <t>127</t>
  </si>
  <si>
    <t>55254053</t>
  </si>
  <si>
    <t>koleno přírubové z tvárné litiny,práškový epoxid tl 250µm s patkou N-kus DN 300</t>
  </si>
  <si>
    <t>133</t>
  </si>
  <si>
    <t>59225105 R</t>
  </si>
  <si>
    <t>dílec betonový kruhový   60x100x9cm</t>
  </si>
  <si>
    <t>dílec betonový pro studny kruhové 60x100x9cm</t>
  </si>
  <si>
    <t>161</t>
  </si>
  <si>
    <t>851 00</t>
  </si>
  <si>
    <t>Potrubí a tvarovky z tvárné litiny dle ČSN EN 545:2011.</t>
  </si>
  <si>
    <t>POPIS PRO NÁSLEDUJÍCÍ POLOŽKY 
Trouby z tvárné litiny dle CSN EN 545 ISO 2531, hrdlové se zámkovými spoji, třídy Class.  
    s tl. stěny DN150 min. 4,7 mm, DN200  min. 4,8 mm a DN400 min.6,4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D.1.3.12 SO 342 - Výpis potrubí, tvarovek a armatur 
0=0,000 [A]</t>
  </si>
  <si>
    <t>162</t>
  </si>
  <si>
    <t>851311131</t>
  </si>
  <si>
    <t>Montáž potrubí z trub litinových hrdlových s integrovaným těsněním otevřený výkop DN 150</t>
  </si>
  <si>
    <t>Montáž potrubí z trub litinových tlakových hrdlových v otevřeném výkopu s integrovaným těsněním DN 150</t>
  </si>
  <si>
    <t>řad B1        10.80=10,800 [A]</t>
  </si>
  <si>
    <t>163</t>
  </si>
  <si>
    <t>851351131</t>
  </si>
  <si>
    <t>Montáž potrubí z trub litinových hrdlových s integrovaným těsněním otevřený výkop DN 200</t>
  </si>
  <si>
    <t>Montáž potrubí z trub litinových tlakových hrdlových v otevřeném výkopu s integrovaným těsněním DN 200</t>
  </si>
  <si>
    <t>odpad  O1        8.21=8,210 [A]</t>
  </si>
  <si>
    <t>164</t>
  </si>
  <si>
    <t>851371192</t>
  </si>
  <si>
    <t>Příplatek za práci ve štole na potrubí z trub litinových hrdlových DN 300 až 600</t>
  </si>
  <si>
    <t>Montáž potrubí z trub litinových tlakových hrdlových v otevřeném výkopu Příplatek k cenám 1131 za práce ve štole, v uzavřeném kanálu nebo v objektech DN od 300 do 600</t>
  </si>
  <si>
    <t>řad B - uložení v kanále      56.0=56,000 [A]</t>
  </si>
  <si>
    <t>165</t>
  </si>
  <si>
    <t>851391131</t>
  </si>
  <si>
    <t>Montáž potrubí z trub litinových hrdlových s integrovaným těsněním otevřený výkop DN 400</t>
  </si>
  <si>
    <t>Montáž potrubí z trub litinových tlakových hrdlových v otevřeném výkopu s integrovaným těsněním DN 400</t>
  </si>
  <si>
    <t>řad B        239.70=239,700 [A]</t>
  </si>
  <si>
    <t>166</t>
  </si>
  <si>
    <t>852242122</t>
  </si>
  <si>
    <t>Montáž potrubí z trub litinových tlakových přírubových délky do 1 m otevřený výkop DN 80</t>
  </si>
  <si>
    <t>Montáž potrubí z trub litinových tlakových přírubových abnormálních délek, jednotlivě do 1 m v otevřeném výkopu, kanálu nebo v šachtě DN 80</t>
  </si>
  <si>
    <t>příl. D 1.3.12 
řad B - FF DN 80 - 200            2=2,000 [A] 
řad B - FF DN 80 - 600            2=2,000 [B] 
řad B1 - FF DN 80 - 200          2=2,000 [C] 
řad B1 - FF DN 80 - 600          2=2,000 [D] 
VŠ 1 -  FF DN 80 - 500              1=1,000 [E] 
VŠ 1 -  FF DN 80 - 1000           1=1,000 [F] 
Celkem: A+B+C+D+E+F=10,000 [G]</t>
  </si>
  <si>
    <t>167</t>
  </si>
  <si>
    <t>857 9201 R</t>
  </si>
  <si>
    <t>D + M  Přírubový spoj  DN 80, PN 10</t>
  </si>
  <si>
    <t>příl. D 1.3.12 
řad B                 13=13,000 [A] 
řad B                 10=10,000 [B] 
NZ                      10=10,000 [C] 
VŠ                       9=9,000 [D] 
Celkem: A+B+C+D=42,000 [E]</t>
  </si>
  <si>
    <t>168</t>
  </si>
  <si>
    <t>857 9202 R</t>
  </si>
  <si>
    <t>D + M  Přírubový spoj  DN 100, PN 10</t>
  </si>
  <si>
    <t>příl. D 1.3.12 
řad B1                       2=2,000 [A] 
řad B1 - tl.zk.          1=1,000 [B] 
NZ                             13=13,000 [C] 
Celkem: A+B+C=16,000 [D]</t>
  </si>
  <si>
    <t>169</t>
  </si>
  <si>
    <t>857 9203 R</t>
  </si>
  <si>
    <t>D + M  Přírubový spoj  DN 150, PN 10</t>
  </si>
  <si>
    <t>příl. D 1.3.12 
řad B1                4=4,000 [A] 
B1 - tl.zk.           1=1,000 [B] 
Celkem: A+B=5,000 [C]</t>
  </si>
  <si>
    <t>170</t>
  </si>
  <si>
    <t>857 9204 R</t>
  </si>
  <si>
    <t>D + M  Přírubový spoj  DN 200, PN 10</t>
  </si>
  <si>
    <t>příl. D 1.3.12 
řad B                 3=3,000 [A] 
NZ                      2=2,000 [B] 
Celkem: A+B=5,000 [C]</t>
  </si>
  <si>
    <t>171</t>
  </si>
  <si>
    <t>857 9205 R</t>
  </si>
  <si>
    <t>D + M  Přírubový spoj  DN 300, PN 10</t>
  </si>
  <si>
    <t>příl. D 1.3.12 
NZ                      4=4,000 [A] 
NZ - tl.zk.        2=2,000 [B] 
Celkem: A+B=6,000 [C]</t>
  </si>
  <si>
    <t>172</t>
  </si>
  <si>
    <t>857 9206 R</t>
  </si>
  <si>
    <t>D + M  Přírubový spoj  DN 400, PN 10</t>
  </si>
  <si>
    <t>příl. D 1.3.12 
řad B                   14=14,000 [A] 
řad B - tl.zk.        2=2,000 [B] 
NZ                          4=4,000 [C] 
Celkem: A+B+C=20,000 [D]</t>
  </si>
  <si>
    <t>173</t>
  </si>
  <si>
    <t>857 9207 R</t>
  </si>
  <si>
    <t>D + M  Samosmrštitelná manžeta na hrdlo potrubí TLT DN 100</t>
  </si>
  <si>
    <t>příl. D 1.3.12 
řad B1                4=4,000 [A]</t>
  </si>
  <si>
    <t>174</t>
  </si>
  <si>
    <t>857 9208 R</t>
  </si>
  <si>
    <t>D + M  Samosmrštitelná manžeta na hrdlo potrubí TLT DN 150</t>
  </si>
  <si>
    <t>příl. D 1.3.12 
řad B1                15=15,000 [A]</t>
  </si>
  <si>
    <t>175</t>
  </si>
  <si>
    <t>857 9209 R</t>
  </si>
  <si>
    <t>D + M  Samosmrštitelná manžeta na hrdlo potrubí TLT DN 200</t>
  </si>
  <si>
    <t>příl. D 1.3.12 
O1                14=14,000 [A]</t>
  </si>
  <si>
    <t>176</t>
  </si>
  <si>
    <t>857 9210 R</t>
  </si>
  <si>
    <t>D + M  Samosmrštitelná manžeta na hrdlo potrubí TLT DN 400</t>
  </si>
  <si>
    <t>příl. D 1.3.12 
řad B                100=100,000 [A]</t>
  </si>
  <si>
    <t>177</t>
  </si>
  <si>
    <t>857 9211 R</t>
  </si>
  <si>
    <t>D + M  Segmentové prostupové těsnění</t>
  </si>
  <si>
    <t>příl. D 1.3.12 
utěsnění mezery v rozmezí 81-98 mm 
řad B             4=4,000 [A]</t>
  </si>
  <si>
    <t>178</t>
  </si>
  <si>
    <t>857241131</t>
  </si>
  <si>
    <t>Montáž litinových tvarovek jednoosých hrdlových otevřený výkop s integrovaným těsněním DN 80</t>
  </si>
  <si>
    <t>Montáž litinových tvarovek na potrubí litinovém tlakovém jednoosých na potrubí z trub hrdlových v otevřeném výkopu, kanálu nebo v šachtě s integrovaným těsněním DN 80</t>
  </si>
  <si>
    <t>příl. D 1.3.12 
řad B - náhradní zásobování    4 + 8 + 2=14,000 [A]</t>
  </si>
  <si>
    <t>179</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</si>
  <si>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</si>
  <si>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</si>
  <si>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</si>
  <si>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příl. D 1.3.12 
řad B - N kus DN 80            2=2,000 [A] 
řad B1 - N kus DN 80           2=2,000 [B] 
VŠ 1 -  Q kus DN 80              1=1,000 [C] 
Celkem: A+B+C=5,000 [D]</t>
  </si>
  <si>
    <t>180</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</si>
  <si>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</si>
  <si>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</si>
  <si>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</si>
  <si>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příl. D 1.3.12 
VŠ 1 -  T kus  DN 80/80              1=1,000 [A]</t>
  </si>
  <si>
    <t>181</t>
  </si>
  <si>
    <t>857261131</t>
  </si>
  <si>
    <t>Montáž litinových tvarovek jednoosých hrdlových otevřený výkop s integrovaným těsněním DN 100</t>
  </si>
  <si>
    <t>Montáž litinových tvarovek na potrubí litinovém tlakovém jednoosých na potrubí z trub hrdlových v otevřeném výkopu, kanálu nebo v šachtě s integrovaným těsněním DN 100</t>
  </si>
  <si>
    <t>příl. D 1.3.12 
řad B1 - U kus  DN 100          1=1,000 [A] 
pro TL. ZK.                                 1=1,000 [B] 
Celkem: A+B=2,000 [C]</t>
  </si>
  <si>
    <t>182</t>
  </si>
  <si>
    <t>857262122</t>
  </si>
  <si>
    <t>Montáž litinových tvarovek jednoosých přírubových otevřený výkop DN 100</t>
  </si>
  <si>
    <t>Montáž litinových tvarovek na potrubí litinovém tlakovém jednoosých na potrubí z trub přírubových v otevřeném výkopu, kanálu nebo v šachtě DN 100</t>
  </si>
  <si>
    <t>příl. D 1.3.12 
řad B1 - F kus  DN 100          1=1,000 [A] 
pro TL. ZK.                                 1=1,000 [B] 
Celkem: A+B=2,000 [C]</t>
  </si>
  <si>
    <t>183</t>
  </si>
  <si>
    <t>857263131</t>
  </si>
  <si>
    <t>Montáž litinových tvarovek odbočných hrdlových otevřený výkop s integrovaným těsněním DN 100</t>
  </si>
  <si>
    <t>Montáž litinových tvarovek na potrubí litinovém tlakovém odbočných na potrubí z trub hrdlových v otevřeném výkopu, kanálu nebo v šachtě s integrovaným těsněním DN 100</t>
  </si>
  <si>
    <t>příl. D 1.3.12 
řad B1 - MMA kus  DN 100/80          1=1,000 [A]</t>
  </si>
  <si>
    <t>184</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</si>
  <si>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</si>
  <si>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</si>
  <si>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</si>
  <si>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příl. D 1.3.12 
řad B1 - MMK kus  DN 150          1=1,000 [A] 
řad B1 - U kus  DN 150                 1=1,000 [B] 
pro TL. ZK.                                        1=1,000 [C] 
Celkem: A+B+C=3,000 [D]</t>
  </si>
  <si>
    <t>185</t>
  </si>
  <si>
    <t>857312122</t>
  </si>
  <si>
    <t>Montáž litinových tvarovek jednoosých přírubových otevřený výkop DN 150</t>
  </si>
  <si>
    <t>Montáž litinových tvarovek na potrubí litinovém tlakovém jednoosých na potrubí z trub přírubových v otevřeném výkopu, kanálu nebo v šachtě DN 150</t>
  </si>
  <si>
    <t>příl. D 1.3.12 
řad B1 - F kus  DN 150                      2=2,000 [A] 
řad B1 - E kus  DN 150                      1=1,000 [B] 
řad B1 - RP kus  DN 150/100          1=1,000 [C] 
pro TL. ZK.                                           1=1,000 [D] 
Celkem: A+B+C+D=5,000 [E]</t>
  </si>
  <si>
    <t>186</t>
  </si>
  <si>
    <t>857313131</t>
  </si>
  <si>
    <t>Montáž litinových tvarovek odbočných hrdlových otevřený výkop s integrovaným těsněním DN 150</t>
  </si>
  <si>
    <t>Montáž litinových tvarovek na potrubí litinovém tlakovém odbočných na potrubí z trub hrdlových v otevřeném výkopu, kanálu nebo v šachtě s integrovaným těsněním DN 150</t>
  </si>
  <si>
    <t>příl. D 1.3.12 
řad B1 - MMA kus  DN 150/80          1=1,000 [A]</t>
  </si>
  <si>
    <t>187</t>
  </si>
  <si>
    <t>857314122</t>
  </si>
  <si>
    <t>Montáž litinových tvarovek odbočných přírubových otevřený výkop DN 150</t>
  </si>
  <si>
    <t>Montáž litinových tvarovek na potrubí litinovém tlakovém odbočných na potrubí z trub přírubových v otevřeném výkopu, kanálu nebo v šachtě DN 150</t>
  </si>
  <si>
    <t>příl. D 1.3.12 
řad B1 - T kus  DN 150/150          1=1,000 [A]</t>
  </si>
  <si>
    <t>188</t>
  </si>
  <si>
    <t>857351131</t>
  </si>
  <si>
    <t>Montáž litinových tvarovek jednoosých hrdlových otevřený výkop s integrovaným těsněním DN 200</t>
  </si>
  <si>
    <t>Montáž litinových tvarovek na potrubí litinovém tlakovém jednoosých na potrubí z trub hrdlových v otevřeném výkopu, kanálu nebo v šachtě s integrovaným těsněním DN 200</t>
  </si>
  <si>
    <t>příl. D 1.3.12 
odpad O1 - MMK 45°        3=3,000 [A]</t>
  </si>
  <si>
    <t>189</t>
  </si>
  <si>
    <t>857352122</t>
  </si>
  <si>
    <t>Montáž litinových tvarovek jednoosých přírubových otevřený výkop DN 200</t>
  </si>
  <si>
    <t>Montáž litinových tvarovek na potrubí litinovém tlakovém jednoosých na potrubí z trub přírubových v otevřeném výkopu, kanálu nebo v šachtě DN 200</t>
  </si>
  <si>
    <t>příl. D 1.3.12 
odpad O1 - E kus        2=2,000 [A]</t>
  </si>
  <si>
    <t>190</t>
  </si>
  <si>
    <t>857372122</t>
  </si>
  <si>
    <t>Montáž litinových tvarovek jednoosých přírubových otevřený výkop DN 300</t>
  </si>
  <si>
    <t>Montáž litinových tvarovek na potrubí litinovém tlakovém jednoosých na potrubí z trub přírubových v otevřeném výkopu, kanálu nebo v šachtě DN 300</t>
  </si>
  <si>
    <t>příl. D 1.3.12 
pro NZ - N kus                    2=2,000 [A] 
pro NZ - X kus                    2=2,000 [B] 
pro TL. ZK. NZ - X kus       2                  =2,000 [C] 
Celkem: A+B+C=6,000 [D]</t>
  </si>
  <si>
    <t>191</t>
  </si>
  <si>
    <t>857391131</t>
  </si>
  <si>
    <t>Montáž litinových tvarovek jednoosých hrdlových otevřený výkop s integrovaným těsněním DN 400</t>
  </si>
  <si>
    <t>Montáž litinových tvarovek na potrubí litinovém tlakovém jednoosých na potrubí z trub hrdlových v otevřeném výkopu, kanálu nebo v šachtě s integrovaným těsněním DN 400</t>
  </si>
  <si>
    <t>příl. D 1.3.12 
řad B - MMK 11°            2=2,000 [A] 
řad B - MMK 22°            1=1,000 [B] 
řad B - MMK 45°            4=4,000 [C] 
řad B - U kus                   4=4,000 [D] 
NZ - jištění                      2=2,000 [E] 
Celkem: A+B+C+D+E=13,000 [F]</t>
  </si>
  <si>
    <t>192</t>
  </si>
  <si>
    <t>857392122</t>
  </si>
  <si>
    <t>Montáž litinových tvarovek jednoosých přírubových otevřený výkop DN 400</t>
  </si>
  <si>
    <t>Montáž litinových tvarovek na potrubí litinovém tlakovém jednoosých na potrubí z trub přírubových v otevřeném výkopu, kanálu nebo v šachtě DN 400</t>
  </si>
  <si>
    <t>příl. D 1.3.12 
řad B - F kus           6=6,000 [A] 
řad B - E kus           6=6,000 [B] 
NZ - RP kus            2=2,000 [C] 
TL.zk. - X kus         2=2,000 [D] 
Celkem: A+B+C+D=16,000 [E]</t>
  </si>
  <si>
    <t>193</t>
  </si>
  <si>
    <t>857393131</t>
  </si>
  <si>
    <t>Montáž litinových tvarovek odbočných hrdlových otevřený výkop s integrovaným těsněním DN 400</t>
  </si>
  <si>
    <t>Montáž litinových tvarovek na potrubí litinovém tlakovém odbočných na potrubí z trub hrdlových v otevřeném výkopu, kanálu nebo v šachtě s integrovaným těsněním DN 400</t>
  </si>
  <si>
    <t>příl. D 1.3.12 
řad B - MMA kus  DN 400/150           1=1,000 [A] 
řad B - MMA kus  DN 400/200           1=1,000 [B] 
Celkem: A+B=2,000 [C]</t>
  </si>
  <si>
    <t>194</t>
  </si>
  <si>
    <t>857394122</t>
  </si>
  <si>
    <t>Montáž litinových tvarovek odbočných přírubových otevřený výkop DN 400</t>
  </si>
  <si>
    <t>Montáž litinových tvarovek na potrubí litinovém tlakovém odbočných na potrubí z trub přírubových v otevřeném výkopu, kanálu nebo v šachtě DN 400</t>
  </si>
  <si>
    <t>příl. D 1.3.12 
řad B - T kus  DN 400/80          5=5,000 [A] 
řad B - T kus  DN 400/300        1=1,000 [B] 
Celkem: A+B=6,000 [C]</t>
  </si>
  <si>
    <t>195</t>
  </si>
  <si>
    <t>871241141</t>
  </si>
  <si>
    <t>Montáž potrubí z PE100 SDR 11 otevřený výkop svařovaných na tupo D 90 x 8,2 mm</t>
  </si>
  <si>
    <t>Montáž vodovodního potrubí z plastů v otevřeném výkopu z polyetylenu PE 100 svařovaných na tupo SDR 11/PN16 D 90 x 8,2 mm</t>
  </si>
  <si>
    <t>příl. D 1.3.12 
NZ       20.0=20,000 [A]</t>
  </si>
  <si>
    <t>196</t>
  </si>
  <si>
    <t>891241112</t>
  </si>
  <si>
    <t>Montáž vodovodních šoupátek otevřený výkop DN 80</t>
  </si>
  <si>
    <t>Montáž vodovodních armatur na potrubí šoupátek nebo klapek uzavíracích v otevřeném výkopu nebo v šachtách s osazením zemní soupravy (bez poklopů) DN 80</t>
  </si>
  <si>
    <t>příl. D 1.3.12 
řad B, O1 - F5          5=5,000 [A] 
řad B1 - F5               2=2,000 [B] 
VŠ - F4                      2=2,000 [C] 
NZ - F5                      2=2,000 [D] 
Celkem: A+B+C+D=11,000 [E]</t>
  </si>
  <si>
    <t>197</t>
  </si>
  <si>
    <t>891243321</t>
  </si>
  <si>
    <t>Montáž ventilů vodovodních odvzdušňovacích přírubových DN 80</t>
  </si>
  <si>
    <t>Montáž vodovodních armatur na potrubí ventilů odvzdušňovacích nebo zavzdušňovacích mechanických a plovákových přírubových na venkovních řadech DN 80</t>
  </si>
  <si>
    <t>příl. D 1.3.12 
VŠ          1=1,000 [A]</t>
  </si>
  <si>
    <t>198</t>
  </si>
  <si>
    <t>891247112</t>
  </si>
  <si>
    <t>Montáž hydrantů podzemních DN 80</t>
  </si>
  <si>
    <t>Montáž vodovodních armatur na potrubí hydrantů podzemních (bez osazení poklopů) DN 80</t>
  </si>
  <si>
    <t>příl. D 1.3.12 
řad B           2=2,000 [A] 
řad B1         2=2,000 [B] 
Celkem: A+B=4,000 [C]</t>
  </si>
  <si>
    <t>199</t>
  </si>
  <si>
    <t>891261112</t>
  </si>
  <si>
    <t>Montáž vodovodních šoupátek otevřený výkop DN 100</t>
  </si>
  <si>
    <t>Montáž vodovodních armatur na potrubí šoupátek nebo klapek uzavíracích v otevřeném výkopu nebo v šachtách s osazením zemní soupravy (bez poklopů) DN 100</t>
  </si>
  <si>
    <t>příl. D 1.3.12 
řad B1          1=1,000 [A] 
NZ                 2=2,000 [B] 
Celkem: A+B=3,000 [C]</t>
  </si>
  <si>
    <t>200</t>
  </si>
  <si>
    <t>891263321</t>
  </si>
  <si>
    <t>Montáž ventilů vodovodních odvzdušňovacích přírubových DN 100</t>
  </si>
  <si>
    <t>Montáž vodovodních armatur na potrubí ventilů odvzdušňovacích nebo zavzdušňovacích mechanických a plovákových přírubových na venkovních řadech DN 100</t>
  </si>
  <si>
    <t>příl. D 1.3.12 
náhr. zás.          2=2,000 [A]</t>
  </si>
  <si>
    <t>201</t>
  </si>
  <si>
    <t>891311112</t>
  </si>
  <si>
    <t>Montáž vodovodních šoupátek otevřený výkop DN 150</t>
  </si>
  <si>
    <t>Montáž vodovodních armatur na potrubí šoupátek nebo klapek uzavíracích v otevřeném výkopu nebo v šachtách s osazením zemní soupravy (bez poklopů) DN 150</t>
  </si>
  <si>
    <t>příl. D 1.3.12 
řad B1          2=2,000 [A]</t>
  </si>
  <si>
    <t>202</t>
  </si>
  <si>
    <t>891351112</t>
  </si>
  <si>
    <t>Montáž vodovodních šoupátek otevřený výkop DN 200</t>
  </si>
  <si>
    <t>Montáž vodovodních armatur na potrubí šoupátek nebo klapek uzavíracích v otevřeném výkopu nebo v šachtách s osazením zemní soupravy (bez poklopů) DN 200</t>
  </si>
  <si>
    <t>příl. D 1.3.12 
odpad O1          1=1,000 [A] 
NZ                        1=1,000 [B] 
Celkem: A+B=2,000 [C]</t>
  </si>
  <si>
    <t>203</t>
  </si>
  <si>
    <t>891353321</t>
  </si>
  <si>
    <t>Montáž ventilů vodovodních odvzdušňovacích přírubových DN 200</t>
  </si>
  <si>
    <t>Montáž vodovodních armatur na potrubí ventilů odvzdušňovacích nebo zavzdušňovacích mechanických a plovákových přírubových na venkovních řadech DN 200</t>
  </si>
  <si>
    <t>příl. D 1.3.12 
náhr. zás.          1=1,000 [A]</t>
  </si>
  <si>
    <t>204</t>
  </si>
  <si>
    <t>891391112</t>
  </si>
  <si>
    <t>Montáž vodovodních šoupátek otevřený výkop DN 400</t>
  </si>
  <si>
    <t>Montáž vodovodních armatur na potrubí šoupátek nebo klapek uzavíracích v otevřeném výkopu nebo v šachtách s osazením zemní soupravy (bez poklopů) DN 400</t>
  </si>
  <si>
    <t>příl. D 1.3.12 
řad B          2=2,000 [A]</t>
  </si>
  <si>
    <t>205</t>
  </si>
  <si>
    <t>891395321</t>
  </si>
  <si>
    <t>Montáž  klapek DN 400</t>
  </si>
  <si>
    <t>Montáž vodovodních armatur na potrubí zpětných klapek DN 400</t>
  </si>
  <si>
    <t>206</t>
  </si>
  <si>
    <t>892351111</t>
  </si>
  <si>
    <t>Tlaková zkouška vodou potrubí DN 150 nebo 200</t>
  </si>
  <si>
    <t>Tlakové zkoušky vodou na potrubí DN 150 nebo 200</t>
  </si>
  <si>
    <t>řad B1           10.80=10,800 [A] 
O1                   8.20=8,200 [B] 
Celkem: A+B=19,000 [C]</t>
  </si>
  <si>
    <t>207</t>
  </si>
  <si>
    <t>892353122</t>
  </si>
  <si>
    <t>Proplach a dezinfekce vodovodního potrubí DN 150 nebo 200</t>
  </si>
  <si>
    <t>řad B1           10.80=10,800 [A]</t>
  </si>
  <si>
    <t>208</t>
  </si>
  <si>
    <t>892372111</t>
  </si>
  <si>
    <t>Zabezpečení konců potrubí DN do 300 při tlakových zkouškách vodou</t>
  </si>
  <si>
    <t>Tlakové zkoušky vodou zabezpečení konců potrubí při tlakových zkouškách DN do 300</t>
  </si>
  <si>
    <t>209</t>
  </si>
  <si>
    <t>892381111</t>
  </si>
  <si>
    <t>Tlaková zkouška vodou potrubí DN 250, DN 300 nebo 350</t>
  </si>
  <si>
    <t>Tlakové zkoušky vodou na potrubí DN 250, 300 nebo 350</t>
  </si>
  <si>
    <t>náhradní zásobování      255.0 * 2=510,000 [A]</t>
  </si>
  <si>
    <t>210</t>
  </si>
  <si>
    <t>892383122</t>
  </si>
  <si>
    <t>Proplach a dezinfekce vodovodního potrubí DN 250, DN 300 nebo 350</t>
  </si>
  <si>
    <t>Proplach a dezinfekce vodovodního potrubí DN 250, 300 nebo 350</t>
  </si>
  <si>
    <t>náhradní zásobování      255.0 =255,000 [A]</t>
  </si>
  <si>
    <t>211</t>
  </si>
  <si>
    <t>892421111</t>
  </si>
  <si>
    <t>Tlaková zkouška vodou potrubí DN 400 nebo 500</t>
  </si>
  <si>
    <t>Tlakové zkoušky vodou na potrubí DN 400 nebo 500</t>
  </si>
  <si>
    <t>řad B        240.0 * 2=480,000 [A]</t>
  </si>
  <si>
    <t>212</t>
  </si>
  <si>
    <t>892423122</t>
  </si>
  <si>
    <t>Proplach a dezinfekce vodovodního potrubí DN 400 nebo 500</t>
  </si>
  <si>
    <t>řad B        240.0 =240,000 [A]</t>
  </si>
  <si>
    <t>213</t>
  </si>
  <si>
    <t>892442111</t>
  </si>
  <si>
    <t>Zabezpečení konců potrubí DN přes 300 do 600 při tlakových zkouškách vodou</t>
  </si>
  <si>
    <t>Tlakové zkoušky vodou zabezpečení konců potrubí při tlakových zkouškách DN přes 300 do 600</t>
  </si>
  <si>
    <t>214</t>
  </si>
  <si>
    <t>894302161</t>
  </si>
  <si>
    <t>Stěny šachet tl přes 200 mm ze ŽB bez zvýšených nároků na prostředí tř. C 25/30</t>
  </si>
  <si>
    <t>Ostatní konstrukce na trubním vedení ze železobetonu stěny šachet tloušťky přes 200 mm z betonu bez zvýšených nároků na prostředí tř. C 25/30</t>
  </si>
  <si>
    <t>Vzdušníková šachta - příl.č. D 1.3.08 
2.85 * 2.25 * 0.30=1,924 [A] 
(2.85 + 1.65) * 2 * 1.85 * 0.30=4,995 [B] 
(1.10 + 0.70) * 2 * 0.37 * 0.20 * 2=0,533 [C] 
Celkem: A+B+C=7,452 [D]</t>
  </si>
  <si>
    <t>215</t>
  </si>
  <si>
    <t>894302193</t>
  </si>
  <si>
    <t>Příplatek za tloušťku stěn šachet ze ŽB do 200 mm</t>
  </si>
  <si>
    <t>Ostatní konstrukce na trubním vedení ze železobetonu stěny šachet tloušťky přes 200 mm Příplatek k ceně za tloušťku stěny do 200 mm</t>
  </si>
  <si>
    <t>Vzdušníková šachta - příl.č. D 1.3.08 
(1.10 + 0.70) * 2 * 0.37 * 0.20 * 2=0,533 [A]</t>
  </si>
  <si>
    <t>216</t>
  </si>
  <si>
    <t>894302261</t>
  </si>
  <si>
    <t>Strop šachet ze ŽB bez zvýšených nároků na prostředí tř. C 25/30</t>
  </si>
  <si>
    <t>Ostatní konstrukce na trubním vedení ze železobetonu strop šachet vodovodních nebo kanalizačních z betonu bez zvýšených nároků na prostředí tř. C 25/30</t>
  </si>
  <si>
    <t>Vzdušníková šachta - příl.č. D 1.3.08 
2.85 * 2.25 * 0.20=1,283 [A] 
odp.     - 0.70 * 0.70 * 0.20 * 2=-0,196 [B] 
Celkem: A+B=1,087 [C]</t>
  </si>
  <si>
    <t>217</t>
  </si>
  <si>
    <t>894411311</t>
  </si>
  <si>
    <t>Osazení betonových nebo železobetonových dílců pro šachty skruží rovných</t>
  </si>
  <si>
    <t>Vzdušníková šachta - příl.č. D 1.3.08 
čerpací jímka        1=1,000 [A]</t>
  </si>
  <si>
    <t>218</t>
  </si>
  <si>
    <t>894502201</t>
  </si>
  <si>
    <t>Bednění stěn šachet pravoúhlých nebo vícehranných oboustranné</t>
  </si>
  <si>
    <t>Bednění konstrukcí na trubním vedení stěn šachet pravoúhlých nebo čtyř a vícehranných oboustranné</t>
  </si>
  <si>
    <t>Vzdušníková šachta - příl.č. D 1.3.08 
(2.85 + 2.25) * 2 * 2.35=23,970 [A] 
(2.25 + 1.65) * 2 * 1.85=14,430 [B] 
0.30 * 0.15 * 4=0,180 [C] 
(1.10 * 0.37 * 4 + 0.70 * 0.57 * 4) * 2=6,448 [D] 
Celkem: A+B+C+D=45,028 [E]</t>
  </si>
  <si>
    <t>219</t>
  </si>
  <si>
    <t>894608112</t>
  </si>
  <si>
    <t>Výztuž šachet z betonářské oceli 10 505</t>
  </si>
  <si>
    <t>Výztuž šachet z betonářské oceli 10 505 (R) nebo BSt 500</t>
  </si>
  <si>
    <t>Vzdušníková šachta - příl.č. D 1.3.10 
tun      0.950=0,950 [A]</t>
  </si>
  <si>
    <t>220</t>
  </si>
  <si>
    <t>89499 9201 R</t>
  </si>
  <si>
    <t>Demontáž potrubí náhradního zásobování  DN 300 mm</t>
  </si>
  <si>
    <t>demontáž potrubí NZ  vč. tvarovek 
rozebrání, přemístění popř. odvoz a likvidace potrubí         255.0=255,000 [A]</t>
  </si>
  <si>
    <t>221</t>
  </si>
  <si>
    <t>899 9201 R</t>
  </si>
  <si>
    <t>Demontáž starého  potrubí  DN 400</t>
  </si>
  <si>
    <t>Demontáž potrubí  DN 400</t>
  </si>
  <si>
    <t>dle TZ - příl. č. D.1.3.01 
vyzvednutí, odvoz a likvidace vč. znaků 
m      224.0=224,000 [A]</t>
  </si>
  <si>
    <t>222</t>
  </si>
  <si>
    <t>899 9202 R</t>
  </si>
  <si>
    <t>Zafoukání starého  potrubí  DN 400</t>
  </si>
  <si>
    <t>dle TZ - příl. č. D.1.3.01 
vyplnění potrubí DN 400 cementopopílkovou směsí 
vč. zabetonování konců v dl. 15,0 m 
m3      2.0=2,000 [A]</t>
  </si>
  <si>
    <t>223</t>
  </si>
  <si>
    <t>899104112</t>
  </si>
  <si>
    <t>Osazení poklopů litinových, ocelových nebo železobetonových včetně rámů pro třídu zatížení D400, E600</t>
  </si>
  <si>
    <t>Vzdušníková šachta - příl.č. D 1.3.08 
Z/1        2=2,000 [A]</t>
  </si>
  <si>
    <t>224</t>
  </si>
  <si>
    <t>89940 9201 R</t>
  </si>
  <si>
    <t>Orientační tabulka modré barvy pro šoupátka</t>
  </si>
  <si>
    <t>Orientační tabulka modré barvy pro uzávěry</t>
  </si>
  <si>
    <t>příl. D 1.3.12 
řad B          8=8,000 [A] 
řad B1        5=5,000 [B] 
Celkem: A+B=13,000 [C]</t>
  </si>
  <si>
    <t>225</t>
  </si>
  <si>
    <t>89940 9202 R</t>
  </si>
  <si>
    <t>Orientační sloupek modrobílé barvy v. 2,50 m</t>
  </si>
  <si>
    <t>Orientační sloupek modrobílé barvy v. 2,50 m 
vč. betonové patky a zemních prací, dodávka + montáž 
příl. D 1.3.12 
řad B          7=7,000 [A] 
řad B1        2=2,000 [B] 
Celkem: A+B=9,000 [C]</t>
  </si>
  <si>
    <t>226</t>
  </si>
  <si>
    <t>89940 9203 R</t>
  </si>
  <si>
    <t>Orientační tabulka červené barvy pro hydranty</t>
  </si>
  <si>
    <t>příl. D 1.3.12 
řad B          2=2,000 [A] 
řad B1        2=2,000 [B] 
Celkem: A+B=4,000 [C]</t>
  </si>
  <si>
    <t>227</t>
  </si>
  <si>
    <t>89940 9204 R</t>
  </si>
  <si>
    <t>Markery prstencové</t>
  </si>
  <si>
    <t>příl. D 1.3.12 
řad B          12=12,000 [A] 
řad B1        4=4,000 [B] 
Celkem: A+B=16,000 [C]</t>
  </si>
  <si>
    <t>228</t>
  </si>
  <si>
    <t>899401112</t>
  </si>
  <si>
    <t>Osazení poklopů litinových šoupátkových</t>
  </si>
  <si>
    <t>příl. D 1.3.12 
řad B          8=8,000 [A] 
řad B1        5=5,000 [B] 
VŠ               2=2,000 [C] 
NZ               2=2,000 [D] 
Celkem: A+B+C+D=17,000 [E]</t>
  </si>
  <si>
    <t>229</t>
  </si>
  <si>
    <t>899401113</t>
  </si>
  <si>
    <t>Osazení poklopů litinových hydrantových</t>
  </si>
  <si>
    <t>230</t>
  </si>
  <si>
    <t>899501221</t>
  </si>
  <si>
    <t>Stupadla do šachet ocelová s PE povlakem vidlicová pro přímé zabudování do hmoždinek</t>
  </si>
  <si>
    <t>Stupadla do šachet a drobných objektů ocelová s PE povlakem vidlicová pro přímé zabudování do hmoždinek</t>
  </si>
  <si>
    <t>Vzdušníková šachta - příl.č. D 1.3.08 
Z/3      5=5,000 [A]</t>
  </si>
  <si>
    <t>231</t>
  </si>
  <si>
    <t>899503111</t>
  </si>
  <si>
    <t>Stupadla do šachet polyetylenová zapouštěcí kapsová osazovaná při zdění a betonování</t>
  </si>
  <si>
    <t>Stupadla do šachet a drobných objektů ocelová s PE povlakem zapouštěcí - kapsová osazovaná při zdění a betonování</t>
  </si>
  <si>
    <t>Vzdušníková šachta - příl.č. D 1.3.08 
Z/2      2=2,000 [A]</t>
  </si>
  <si>
    <t>232</t>
  </si>
  <si>
    <t>899721112</t>
  </si>
  <si>
    <t>Signalizační vodič   CY 6 mm2   DN přes 150 mm na potrubí</t>
  </si>
  <si>
    <t>Signalizační vodič na potrubí DN nad 150 mm</t>
  </si>
  <si>
    <t>příl. D 1.3.12 
řad B          560.0=560,000 [A] 
řad B1        30.0=30,000 [B] 
Celkem: A+B=590,000 [C]</t>
  </si>
  <si>
    <t>233</t>
  </si>
  <si>
    <t>899722113</t>
  </si>
  <si>
    <t>Krytí potrubí z plastů výstražnou páskou modré barvy s nápisem "VODOVOD"</t>
  </si>
  <si>
    <t>Krytí potrubí z plastů výstražnou fólií z PVC šířky 34 cm</t>
  </si>
  <si>
    <t>příl. D 1.3.12 
řad B          250.0=250,000 [A] 
řad B1        15.0=15,000 [B] 
Celkem: A+B=265,000 [C]</t>
  </si>
  <si>
    <t>234</t>
  </si>
  <si>
    <t>899911304 R</t>
  </si>
  <si>
    <t>Kluzná objímka výšky 75 mm vnějšího průměru potrubí přes 400 mm do 449 mm</t>
  </si>
  <si>
    <t>příl. D 1.3.12 
plastová objímka,  výška zubu 75 mm                                                                                   
      počet dílů M - 4 ks, dílů N - 1 ks  - 1 objímka  
řad B          31=31,000 [A]</t>
  </si>
  <si>
    <t>235</t>
  </si>
  <si>
    <t>899913166</t>
  </si>
  <si>
    <t>Uzavírací manžeta chráničky potrubí DN 400 x 600</t>
  </si>
  <si>
    <t>Koncové uzavírací manžety chrániček DN potrubí x DN chráničky DN 400 x 600</t>
  </si>
  <si>
    <t>Ostatní konstrukce a práce, bourání</t>
  </si>
  <si>
    <t>236</t>
  </si>
  <si>
    <t>95333 9201 R</t>
  </si>
  <si>
    <t>Těsnění pracovních a dilatačních spár</t>
  </si>
  <si>
    <t>Těsnění pracovních a dilatačních spár 
Vzdušníková šachta - příl.č. D 1.3.08 
těsnící bobtnající pásek a lepící pasta 
(2.55 + 1.95) * 2 * 2 + 0.90 * 4 * 2=25,200 [A]</t>
  </si>
  <si>
    <t>237</t>
  </si>
  <si>
    <t>95333 9202 R</t>
  </si>
  <si>
    <t>Těsnění prostupu potrubí stěnou šachty</t>
  </si>
  <si>
    <t>Těsnění prostupu potrubí  
Vzdušníková šachta - příl.č. D 1.3.08 
těsnící bobtnající pásek a lepící pasta 
3.14 * 0.15 * 2 * 3=2,826 [A]</t>
  </si>
  <si>
    <t>238</t>
  </si>
  <si>
    <t>962052211</t>
  </si>
  <si>
    <t>Bourání zdiva nadzákladového ze ŽB přes 1 m3</t>
  </si>
  <si>
    <t>Bourání zdiva železobetonového nadzákladového, objemu přes 1 m3</t>
  </si>
  <si>
    <t>vybourání stávající šachty      8.50=8,500 [A]</t>
  </si>
  <si>
    <t>997</t>
  </si>
  <si>
    <t>Přesun sutě</t>
  </si>
  <si>
    <t>239</t>
  </si>
  <si>
    <t>997013501</t>
  </si>
  <si>
    <t>Odvoz suti a vybouraných hmot na skládku nebo meziskládku do 1 km se složením</t>
  </si>
  <si>
    <t>Odvoz suti a vybouraných hmot na skládku nebo meziskládku se složením, na vzdálenost do 1 km</t>
  </si>
  <si>
    <t>240</t>
  </si>
  <si>
    <t>997013509</t>
  </si>
  <si>
    <t>Příplatek k odvozu suti a vybouraných hmot na skládku ZKD 1 km přes 1 km</t>
  </si>
  <si>
    <t>Odvoz suti a vybouraných hmot na skládku nebo meziskládku se složením, na vzdálenost Příplatek k ceně za každý další i započatý 1 km přes 1 km</t>
  </si>
  <si>
    <t>odvoz na skládku do 10 km 
21.250 * (10 - 1)=191,250 [A]</t>
  </si>
  <si>
    <t>241</t>
  </si>
  <si>
    <t>997013862</t>
  </si>
  <si>
    <t>Poplatek za uložení stavebního odpadu na recyklační skládce (skládkovné) z armovaného betonu kód odpadu 17 01 01</t>
  </si>
  <si>
    <t>Poplatek za uložení stavebního odpadu na recyklační skládce (skládkovné) z armovaného betonu zatříděného do Katalogu odpadů pod kódem 17 01 01</t>
  </si>
  <si>
    <t>242</t>
  </si>
  <si>
    <t>997221551</t>
  </si>
  <si>
    <t>Vodorovná doprava suti ze sypkých materiálů do 1 km</t>
  </si>
  <si>
    <t>Vodorovná doprava suti bez naložení, ale se složením a s hrubým urovnáním ze sypkých materiálů, na vzdálenost do 1 km</t>
  </si>
  <si>
    <t>243</t>
  </si>
  <si>
    <t>997221559</t>
  </si>
  <si>
    <t>Příplatek ZKD 1 km u vodorovné dopravy suti ze sypkých materiálů</t>
  </si>
  <si>
    <t>Vodorovná doprava suti bez naložení, ale se složením a s hrubým urovnáním Příplatek k ceně za každý další i započatý 1 km přes 1 km</t>
  </si>
  <si>
    <t>odvoz na skládku do 10 km 
14.373 * (10 - 1)=129,357 [A]</t>
  </si>
  <si>
    <t>244</t>
  </si>
  <si>
    <t>997221861</t>
  </si>
  <si>
    <t>Poplatek za uložení na recyklační skládce (skládkovné) stavebního odpadu z prostého betonu pod kódem 17 01 01</t>
  </si>
  <si>
    <t>Poplatek za uložení stavebního odpadu na recyklační skládce (skládkovné) z prostého betonu zatříděného do Katalogu odpadů pod kódem 17 01 01</t>
  </si>
  <si>
    <t>998</t>
  </si>
  <si>
    <t>Přesun hmot</t>
  </si>
  <si>
    <t>245</t>
  </si>
  <si>
    <t>998273102</t>
  </si>
  <si>
    <t>Přesun hmot pro trubní vedení z trub litinových otevřený výkop</t>
  </si>
  <si>
    <t>Přesun hmot pro trubní vedení hloubené z trub litinových pro vodovody nebo kanalizace v otevřeném výkopu dopravní vzdálenost do 15 m</t>
  </si>
  <si>
    <t>SO 343</t>
  </si>
  <si>
    <t>Úprava vodovodu ul. Markéty Kuncové – DN 800</t>
  </si>
  <si>
    <t>zřízení a odstranění 
kpl   4=4,000 [A]</t>
  </si>
  <si>
    <t>dle podélných profilů 
horkovod DN 100            2.0 * 1=2,000 [A]</t>
  </si>
  <si>
    <t>119001402</t>
  </si>
  <si>
    <t>Dočasné zajištění potrubí ocelového nebo litinového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</si>
  <si>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200 do 500 mm</t>
  </si>
  <si>
    <t>vodovod DN 400     2.0 * 4=8,000 [A]</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</si>
  <si>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</si>
  <si>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</si>
  <si>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</si>
  <si>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kanalizace  DN 300      2.0 * 1=2,000 [A]</t>
  </si>
  <si>
    <t>dle podélných profilů 
kabely       18 * 2.0=36,000 [A]</t>
  </si>
  <si>
    <t>Náhradní zásobování 
sejmutí ornice v zeleném pásu v tl. 150 mm 
výpočet výměr     34.20=34,200 [A]</t>
  </si>
  <si>
    <t>výkop pro VŠ, HŠ a napojení NZ 
výpočet výměr     78.75 + 42.70 + 14.40=135,850 [A]</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</si>
  <si>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</si>
  <si>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</si>
  <si>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</si>
  <si>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ŽB kanál - rýha š. přes 2,0 m 
výpočet výměr         493.15=493,150 [A]</t>
  </si>
  <si>
    <t>132251253</t>
  </si>
  <si>
    <t>Hloubení rýh nezapažených š do 2000 mm v hornině třídy těžitelnosti I skupiny 3 objem do 100 m3 strojně</t>
  </si>
  <si>
    <t>Hloubení nezapažených rýh šířky přes 800 do 2 000 mm strojně s urovnáním dna do předepsaného profilu a spádu v hornině třídy těžitelnosti I skupiny 3 přes 50 do 100 m3</t>
  </si>
  <si>
    <t>výpočet výměr 
NZ                       136.0=136,000 [A] 
Celkem: A=136,000 [B]</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</si>
  <si>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</si>
  <si>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</si>
  <si>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</si>
  <si>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výpočet výměr     513.20=513,200 [A]</t>
  </si>
  <si>
    <t>horkovod  DN 100      1.10 * 1.60 * 2.0=3,520 [A] 
vodovod DN 400        1.40 * 1.90 * 8.0  =21,280 [B] 
kanalizace  DN 300    1.30 * 1.80 * 2.0=4,680 [C] 
kabely                            1.10 * 1.60 * 36.0=63,360 [D] 
Celkem: A+B+C+D=92,840 [E]</t>
  </si>
  <si>
    <t>výpočet výměr     167.20=167,200 [A]</t>
  </si>
  <si>
    <t>výpočet výměr     657.40=657,400 [A]</t>
  </si>
  <si>
    <t>výpočet výměr     133.15=133,150 [A]</t>
  </si>
  <si>
    <t>zeminy pro zásyp na meziskládku a zpět 
136 * 2=272,000 [A]</t>
  </si>
  <si>
    <t>Odvoz výkopu na skládku do 10 km 
výkop     135.85 + 493.15 + 513.2=1 142,200 [A]</t>
  </si>
  <si>
    <t>136=136,000 [A]</t>
  </si>
  <si>
    <t>1142.2 * 2.0 t/m3=2 284,400 [A]</t>
  </si>
  <si>
    <t>1142.2 + 136=1 278,200 [A]</t>
  </si>
  <si>
    <t>zásyp zeminou - po NZ 
výpočet výměr                  136.0=136,000 [A] 
Mezisoučet: A=136,000 [B] 
zásyp štěrkodrtí fr. 0/63 
řady - rýha + jáma              372.80=372,800 [C] 
zásyp kolem šachet           74.90=74,900 [D] 
NZ - zřízení                             26.85=26,850 [E] 
Mezisoučet: C+D+E=474,550 [F] 
Celkem: A+C+D+E=610,550 [G]</t>
  </si>
  <si>
    <t>výpočet výměr     208.0=208,000 [A]</t>
  </si>
  <si>
    <t>NZ - obnova zatravněných ploch      34.20=34,200 [A]</t>
  </si>
  <si>
    <t>208 * 1.01 * 2.0 t/m3=420,160 [A]</t>
  </si>
  <si>
    <t>474.55 * 1.01 * 2.0 t/m3=958,591 [A]</t>
  </si>
  <si>
    <t>268 9301 R</t>
  </si>
  <si>
    <t>Výplň prostoru cementopopílkovou směsí  CPS I, pevnost v tlaku 3,5 MPa</t>
  </si>
  <si>
    <t>zaplnění prostoru mezi kanálem pro vodovod a patou mostu 
zaplnění prostoru mezi kanálem pro vodovod a kanálem horkovodu 
m2    3.55 * 56.0=198,800 [A]</t>
  </si>
  <si>
    <t>140 9301 R</t>
  </si>
  <si>
    <t>trubka ocelová bezešvá hladká jakost 11 353 630,9x6,3mm</t>
  </si>
  <si>
    <t>příl. D 1.3.11 
NZ       1.0=1,000 [A]</t>
  </si>
  <si>
    <t>230011187</t>
  </si>
  <si>
    <t>Montáž potrubí trouby ocelové hladké tř.11-13 D 630 mm, tl 6,0 mm</t>
  </si>
  <si>
    <t>Montáž potrubí z trub ocelových hladkých tř. 11 až 13 O 630 mm, tl. 6,0 mm</t>
  </si>
  <si>
    <t>příl. D 1.3.11 
NZ       150.0=150,000 [A]</t>
  </si>
  <si>
    <t>23002 9301 R</t>
  </si>
  <si>
    <t>D + M  Ocelová plochá příruba přivařovací, s lištou  DN 200, PN116</t>
  </si>
  <si>
    <t>D + M  Ocelová plochá příruba přivařovací, s lištou  DN 200, PN16</t>
  </si>
  <si>
    <t>příl. D 1.3.11 
NZ       3=3,000 [A]</t>
  </si>
  <si>
    <t>23002 9302 R</t>
  </si>
  <si>
    <t>D + M  Ocelová plochá příruba přivařovací, s lištou  DN 600, PN16</t>
  </si>
  <si>
    <t>příl. D 1.3.11 
NZ       2=2,000 [A]</t>
  </si>
  <si>
    <t>23002 9303 R</t>
  </si>
  <si>
    <t>D + M  Ocelová plochá příruba přivařovací, s lištou  DN 800, PN16</t>
  </si>
  <si>
    <t>příl. D 1.3.11 
řad A       2=2,000 [A]</t>
  </si>
  <si>
    <t>23002 9304 R</t>
  </si>
  <si>
    <t>D + M  Ocelový oblouk 90 °  DN 600  (D630x6)</t>
  </si>
  <si>
    <t>příl. D 1.3.11 
NZ       7=7,000 [A]</t>
  </si>
  <si>
    <t>23002 9305 R</t>
  </si>
  <si>
    <t>D + M  Ocelový oblouk 45 °  DN 600  (D630x6)</t>
  </si>
  <si>
    <t>23002 9306 R</t>
  </si>
  <si>
    <t>Úprava konců potrubí řezání a začištění u atypických úhlů   DN 600 (D630x6)</t>
  </si>
  <si>
    <t>příl. D 1.3.11 
NZ       60=60,000 [A]</t>
  </si>
  <si>
    <t>vzdušníková šachta - příl. č. D 1.3.08 
(3.25 + 2.55) * 2 * 2.50=29,000 [A] 
(1.40 + 1.10) * 2 * 0.37 * 2=3,700 [B] 
Celkem: A+B=32,700 [C]</t>
  </si>
  <si>
    <t>355911112 R</t>
  </si>
  <si>
    <t>Čedičový žlábek v hradidlové šachtě</t>
  </si>
  <si>
    <t>Čedičový žlábek</t>
  </si>
  <si>
    <t>380321662</t>
  </si>
  <si>
    <t>Kompletní konstrukce ČOV, nádrží, vodojemů, žlabů nebo kanálů ze ŽB tř. C 30/37 tl přes 150 do 300 mm</t>
  </si>
  <si>
    <t>Kompletní konstrukce čistíren odpadních vod, nádrží, vodojemů, kanálů z betonu železového bez výztuže a bednění bez zvýšených nároků na prostředí tř. C 30/37, tl. přes 150 do 300 mm</t>
  </si>
  <si>
    <t>Kanál pod viaduktem - příl.č. D.1.3.5, 5a 
2.90 * 56.0 * 0.25=40,600 [A] 
55.50 * 1.10 * 2 * 0.25=30,525 [B] 
2.90 * 1.35 * 2 * 0.25=1,958 [C] 
odp.      - 3.14 * (0.52)^2 * 0.25 * 2=-0,425 [D] 
odp.      - 3.14 * (0.31)^2 * 0.25 * 2=-0,151 [E] 
Celkem: A+B+C+D+E=72,507 [F]</t>
  </si>
  <si>
    <t>380356231</t>
  </si>
  <si>
    <t>Bednění kompletních konstrukcí kanálů neomítaných ploch rovinných zřízení</t>
  </si>
  <si>
    <t>Bednění kompletních konstrukcí čistíren odpadních vod, nádrží, vodojemů, kanálů konstrukcí neomítaných z betonu prostého nebo železového ploch rovinných zřízení</t>
  </si>
  <si>
    <t>Kanál pod viaduktem - příl.č. D.1.3.5, 5a 
(56.0 + 2.90) * 2 * 1.35=159,030 [A] 
(55.50 + 2.40) * 2 * 1.10 =127,380 [B] 
Celkem: A+B=286,410 [C]</t>
  </si>
  <si>
    <t>380356232</t>
  </si>
  <si>
    <t>Bednění kompletních konstrukcí ČOV, nádrží nebo vodojemů neomítaných ploch rovinných odstranění</t>
  </si>
  <si>
    <t>Bednění kompletních konstrukcí čistíren odpadních vod, nádrží, vodojemů, kanálů konstrukcí neomítaných z betonu prostého nebo železového ploch rovinných odstranění</t>
  </si>
  <si>
    <t>380361006</t>
  </si>
  <si>
    <t>Výztuž kompletních konstrukcí kanálů z betonářské oceli 10 505</t>
  </si>
  <si>
    <t>Výztuž kompletních konstrukcí čistíren odpadních vod, nádrží, vodojemů, kanálů z oceli 10 505 (R) nebo BSt 500</t>
  </si>
  <si>
    <t>382122311</t>
  </si>
  <si>
    <t>Montáž zákrytové desky ŽB  délky do 3 m</t>
  </si>
  <si>
    <t>Montáž dílců prefabrikovaných  ze železobetonu šířky do 3 m zákrytové desky, délky do 3 m</t>
  </si>
  <si>
    <t>Kanál pod viaduktem - příl.č. D.1.3.5, 5a 
zákrytové desky - staven. prefabrikát         50=50,000 [A]</t>
  </si>
  <si>
    <t>593 9001 R</t>
  </si>
  <si>
    <t>Zákrytová deska kanálu  D1</t>
  </si>
  <si>
    <t>Zákrytová deska kanálu   
staveništní prefabrikát  rozm. 2900 x 1105 x 250 mm 
D 1       50=50,000 [A]</t>
  </si>
  <si>
    <t>Lože pod potrubí otevřený výkop ze štěrkopísku fr. 0/16</t>
  </si>
  <si>
    <t>výpočet výměr     31.50=31,500 [A]</t>
  </si>
  <si>
    <t>452 9301 R</t>
  </si>
  <si>
    <t>Opěrný blok pro potrubí náhradního zásobování</t>
  </si>
  <si>
    <t>Opěrný blok 
silniční panel  200 x 100 x 15 cm - 2 ks 
betonové dlaždice  50 x 50 x 5 cm - 6 ks 
dub. trámky 14 x 14 x 100 cm -  8 ks   
+ vyklínování 
+ odstranění bloku vč likvidace 
blok  OS P       2=2,000 [A]</t>
  </si>
  <si>
    <t>Vzdušníková šachta - příl.č. D 1.3.08 
3.25 * 2.55 * 0.10=0,829 [A] 
Kanál pod viaduktem 
3.40 * 56.50 * 0.10=19,210 [B] 
Celkem: A+B=20,039 [C]</t>
  </si>
  <si>
    <t>452311141</t>
  </si>
  <si>
    <t>Podkladní desky z betonu prostého bez zvýšených nároků na prostředí tř. C 16/20 otevřený výkop</t>
  </si>
  <si>
    <t>Podkladní a zajišťovací konstrukce z betonu prostého v otevřeném výkopu bez zvýšených nároků na prostředí desky pod potrubí, stoky a drobné objekty z betonu tř. C 16/20</t>
  </si>
  <si>
    <t>hradidlová šachta     2.60 * 1.80 * 0.10=0,468 [A]</t>
  </si>
  <si>
    <t>bloky kanál      0.50 * 1.40 * 0.40 * 33=9,240 [A] 
NZ - OSP            3.0=3,000 [B] 
Celkem: A+B=12,240 [C]</t>
  </si>
  <si>
    <t>Vzdušníková šachta - příl.č. D 1.3.08 
0.30 * 0.25 * 1.56=0,117 [A]</t>
  </si>
  <si>
    <t>Vzdušníková šachta - příl.č. D 1.3.08 
(3.25 + 2.55) * 2 * 0.10=1,160 [A] 
Kanál pod viaduktem 
(3.40 + 56.50) * 2 * 0.10=11,980 [B] 
hradidlová šachta     (2.60 + 1.80) * 2 * 0.10=0,880 [C] 
Celkem: A+B+C=14,020 [D]</t>
  </si>
  <si>
    <t>blok OS 1          11.80 =11,800 [A] 
VŠ             (0.30 + 0.25) * 2 * 1.56=1,716 [B] 
bloky kanál      (0.50 + 1.40) * 2 * 0.40 * 33=50,160 [C] 
Celkem: A+B+C=63,676 [D]</t>
  </si>
  <si>
    <t>provizorní zapravení rýhy NZ 
výpočet výměr       135.0=135,000 [A]</t>
  </si>
  <si>
    <t>Vzdušníková šachta - příl.č. D 1.3.10 
2.35 * 1.65=3,878 [A] 
hradidlová šachta         1.50=1,500 [B] 
Celkem: A+B=5,378 [C]</t>
  </si>
  <si>
    <t>Vzdušníková šachta - příl.č. D 1.3.10 
(2.35 + 1.65) * 2 * 1.85=14,800 [A] 
0.70 * 0.57 * 4 * 2=3,192 [B] 
Celkem: A+B=17,992 [C]</t>
  </si>
  <si>
    <t>Vzdušníková šachta - příl.č. D 1.3.08 
strop        3.25 * 2.55 * 0.075=0,622 [A]</t>
  </si>
  <si>
    <t>Vzdušníková šachta - příl.č. D 1.3.08 
strop        3.25 * 2.55 * 0.10=0,829 [A]</t>
  </si>
  <si>
    <t>631311214</t>
  </si>
  <si>
    <t>Mazanina tl přes 50 do 80 mm z betonu prostého se zvýšenými nároky na prostředí tř. C 25/30</t>
  </si>
  <si>
    <t>Mazanina z betonu prostého se zvýšenými nároky na prostředí tl. přes 50 do 80 mm tř. C 25/30</t>
  </si>
  <si>
    <t>hradidlová šachta      3.90=3,900 [A]</t>
  </si>
  <si>
    <t>632451032</t>
  </si>
  <si>
    <t>Vyrovnávací potěr tl přes 20 do 30 mm z MC 15 provedený v ploše</t>
  </si>
  <si>
    <t>Potěr cementový vyrovnávací z malty (MC-15) v ploše o průměrné (střední) tl. přes 20 do 30 mm</t>
  </si>
  <si>
    <t>Kanál pod viaduktem - příl.č. D.1.3.5, 5a 
strop kanálu bet. potěr v tl. 20-40 mm 
2.90 * 56.0=162,400 [A]</t>
  </si>
  <si>
    <t>Vzdušníková šachta - příl.č. D 1.3.08 
2.35 * 1.65 =3,878 [A]</t>
  </si>
  <si>
    <t>Vzdušníková šachta - příl.č. D 1.3.08 
2.35 * 1.65=3,878 [A]</t>
  </si>
  <si>
    <t>Vzdušníková šachta - příl.č. D 1.3.08 
3.25 * 2.55=8,288 [A] 
Kanál pod viaduktem - příl.č. D.1.3.5, 5a 
dno       2.90 * 56.0=162,400 [B]</t>
  </si>
  <si>
    <t>11163152</t>
  </si>
  <si>
    <t>lak hydroizolační asfaltový</t>
  </si>
  <si>
    <t>371.075 + 221.626=592,701 [A] 
A * 1.1655Koeficient množství=690,793 [B]</t>
  </si>
  <si>
    <t>62832001</t>
  </si>
  <si>
    <t>pás asfaltový natavitelný oxidovaný s vložkou ze skleněné rohože typu V60 s jemnozrnným minerálním posypem tl 3,5mm</t>
  </si>
  <si>
    <t>geotextilie netkaná separační, ochranná, PES 800g/m2</t>
  </si>
  <si>
    <t>742.15 + 251.66=993,810 [A] 
A * 1.05Koeficient množství=1 043,501 [B]</t>
  </si>
  <si>
    <t>711121131</t>
  </si>
  <si>
    <t>Provedení izolace proti zemní vlhkosti vodorovné za horka nátěrem asfaltovým</t>
  </si>
  <si>
    <t>Provedení izolace proti zemní vlhkosti natěradly a tmely za horka na ploše vodorovné V nátěrem asfaltovým</t>
  </si>
  <si>
    <t>hradidlová šachta      8.0=8,000 [A]</t>
  </si>
  <si>
    <t>711141559</t>
  </si>
  <si>
    <t>Provedení izolace proti zemní vlhkosti pásy přitavením vodorovné NAIP</t>
  </si>
  <si>
    <t>Provedení izolace proti zemní vlhkosti pásy přitavením NAIP na ploše vodorovné V</t>
  </si>
  <si>
    <t>711161273</t>
  </si>
  <si>
    <t>Provedení izolace proti zemní vlhkosti svislé z nopové fólie</t>
  </si>
  <si>
    <t>Provedení izolace proti zemní vlhkosti nopovou fólií na ploše svislé S z nopové fólie</t>
  </si>
  <si>
    <t>Kanál pod viaduktem - příl.č. D.1.3.5, 5a 
stěny     (56.05 + 2.95) * 2 * 1.63=192,340 [A]</t>
  </si>
  <si>
    <t>tlaková hydroizolace 
vzdušníková šachta - příl. č. D 1.3.08 
dno a strop                      3.25 * 2.55 * 2=16,575 [A] 
Kanál pod viaduktem - příl.č. D.1.3.5, 5a 
dno          2.90 * 56.0   =162,400 [B] 
strop       3.40 * 56.50=192,100 [C] 
Celkem: A+B+C=371,075 [D]</t>
  </si>
  <si>
    <t>vzdušníková šachta - příl. č. D 1.3.08 
stěny      (2.953 + 2.253) * 2 * 2.50 + 1.10 * 0.37 * 4 * 2=29,286 [A] 
Kanál pod viaduktem - příl.č. D.1.3.5, 5a 
stěny     (56.05 + 2.95) * 2 * 1.63=192,340 [B] 
Celkem: A+B=221,626 [C]</t>
  </si>
  <si>
    <t>vzdušníková šachta - příl. č. D 1.3.08 
dno                      3.25 * 2.55 * 2=16,575 [A] 
strop                   3.25 * 2.55 * 2=16,575 [B] 
Kanál pod viaduktem - příl.č. D.1.3.5, 5a 
dno          2.90 * 56.0 * 2   =324,800 [C] 
strop       3.40 * 56.50 * 2=384,200 [D] 
Celkem: A+B+C+D=742,150 [E]</t>
  </si>
  <si>
    <t>vzdušníková šachta - příl. č. D 1.3.08 
(2.95 + 2.25) * 2 * 2.46=25,584 [A] 
(3.00 + 2.30) * 2 * 2.46=26,076 [B] 
1.10 * 0.40 * 4 * 2=3,520 [C] 
1.15 * 0.45 * 4 * 2=4,140 [D] 
Kanál pod viaduktem - příl.č. D.1.3.5, 5a 
stěny     (56.05 + 2.95) * 2 * 1.63=192,340 [E] 
Celkem: A+B+C+D+E=251,660 [F]</t>
  </si>
  <si>
    <t>DEK.2910451004</t>
  </si>
  <si>
    <t>Nopová fólie,výška nopu 8mm, š.1,5m (30m2/bal.)</t>
  </si>
  <si>
    <t>DEKDREN N8 (A) nopová fólie,výška nopu 8mm, š.1,5m (30m2/bal.)</t>
  </si>
  <si>
    <t>715</t>
  </si>
  <si>
    <t>Izolace proti chemickým vlivům</t>
  </si>
  <si>
    <t>715154002</t>
  </si>
  <si>
    <t>Obklad kanálů, šachet, nádrží z plátků tl 20 až 40 mm do tmelů</t>
  </si>
  <si>
    <t>Provedení izolace stavebních konstrukcí z obkladů do tmelů, s úpravou spár vyzdívek nebo přizdívek z plátků, tl. 20 až 40 mm kanálů, šachet nebo nádrží</t>
  </si>
  <si>
    <t>hrad. šachta - příl. č. D.1.3.10 
obklad dna stěn čedičovým obkladem      11.0=11,000 [A]</t>
  </si>
  <si>
    <t>998715101</t>
  </si>
  <si>
    <t>Přesun hmot tonážní pro izolace proti chemickým vlivům v objektech v do 6 m</t>
  </si>
  <si>
    <t>Přesun hmot pro izolace proti chemickým vlivům stanovený z hmotnosti přesunovaného materiálu vodorovná dopravní vzdálenost do 50 m v objektech výšky do 6 m</t>
  </si>
  <si>
    <t>72223 9301 R</t>
  </si>
  <si>
    <t>pro tlakové zkoušky 
příl. D 1.3.11 
řad A          2=2,000 [A] 
NZ              2=2,000 [B] 
Celkem: A+B=4,000 [C]</t>
  </si>
  <si>
    <t>767 9301 R</t>
  </si>
  <si>
    <t>767 9302 R</t>
  </si>
  <si>
    <t>D + M  Z/5  Objímka pro stažení hydroizolace</t>
  </si>
  <si>
    <t>Objímka pro stažení hydroizolace  
dvoudílná objímka z nerez oceli pro stažení izolace  
vzdušníková šachta - Z/5       2=2,000 [A]</t>
  </si>
  <si>
    <t>767 9303 R</t>
  </si>
  <si>
    <t>D + M  Z/6  Objímka pro stažení hydroizolace na potrubí  DN 200</t>
  </si>
  <si>
    <t>Objímka pro stažení hydroizolace na potrubí  DN 200 
dvoudílná objímka z nerez oceli pro stažení izolace na potrubí  DN 200 
vzdušníková šachta - Z/6       1=1,000 [A]</t>
  </si>
  <si>
    <t>767 9304 R</t>
  </si>
  <si>
    <t>D + M  Z/13  Objímka pro stažení hydroizolace na potrubí  DN 1000</t>
  </si>
  <si>
    <t>Objímka pro stažení hydroizolace na potrubí  DN 1000 
dvoudílná objímka z nerez oceli pro stažení izolace na potrubí  DN 1000 
prostup potrubí do kanálu - Z/13       2=2,000 [A]</t>
  </si>
  <si>
    <t>767 9305 R</t>
  </si>
  <si>
    <t>D + M  Z/7  nerezová trubka  DN 300 (DE 306x3) - dl. 300 mm</t>
  </si>
  <si>
    <t>chránička pro prostup potrubí 
nerezová trubka  DN 300 (DE 306x3) - dl. 300 mm 
vzdušníková šachta             1=1,000 [A]</t>
  </si>
  <si>
    <t>767 9306 R</t>
  </si>
  <si>
    <t>767 9307 R</t>
  </si>
  <si>
    <t>D + M  Z/9  Kotvení potrubí  DN 800 mm v kanále - spodní díl</t>
  </si>
  <si>
    <t>Kotvení z nerez oceli - spodní díl 
dle výkresu  Z/9        33=33,000 [A]</t>
  </si>
  <si>
    <t>767 9308 R</t>
  </si>
  <si>
    <t>D + M  Z/9  Kotvení potrubí  DN 800 mm v kanále - horní díl</t>
  </si>
  <si>
    <t>Kotvení z nerez oceli - horní díl 
dle výkresu  Z/9        26=26,000 [A]</t>
  </si>
  <si>
    <t>767 9309 R</t>
  </si>
  <si>
    <t>D + M  Z/11  nerezová trubka  DN 1000 (DE 1020x10) - dl. 450 mm</t>
  </si>
  <si>
    <t>chránička pro prostup potrubí 
nerezová trubka  DN 1000 (DE 1020x10) - dl. 450 mm 
prostup kanál             2=2,000 [A]</t>
  </si>
  <si>
    <t>28651084</t>
  </si>
  <si>
    <t>vložka šachtová kanalizační</t>
  </si>
  <si>
    <t>vložka šachtová kanalizační PVC-U DN 250</t>
  </si>
  <si>
    <t>422 9301 R</t>
  </si>
  <si>
    <t>Zemní souprava teleskopická k šoupátku  DN 100 mm, krytí 0,85 m</t>
  </si>
  <si>
    <t>422 9302 R</t>
  </si>
  <si>
    <t>Zemní souprava teleskopická k šoupátku  DN 200 mm, krytí 0,85 m</t>
  </si>
  <si>
    <t>422 9303 R</t>
  </si>
  <si>
    <t>422 9304 R</t>
  </si>
  <si>
    <t>Zemní souprava teleskopická k šoupátku  DN 300 mm, krytí 1,20 - 1,80 m</t>
  </si>
  <si>
    <t>422 9305 R</t>
  </si>
  <si>
    <t>Vřetenové nerezové šoupátko  DN 200 mm, s kruhovým dnem</t>
  </si>
  <si>
    <t>422 9306 R</t>
  </si>
  <si>
    <t>Ovládací sestava pro vřetenová šoupátka  DN 200 mm, s telesk. prodloužením 1,5-2,7m, vč.poklopu</t>
  </si>
  <si>
    <t>Ovládací sestava pro vřetenová šoupátka  DN 200 mm,  
s teleskop. prodloužením 1,5-2,7m,  
vč.poklopu a podkladní desky a stropních ložisek 
hradidlová šachta      2=2,000 [A]</t>
  </si>
  <si>
    <t>42221304</t>
  </si>
  <si>
    <t>šoupátko pitná voda litina GGG 50 krátká stavební dl PN10/16 DN 100x190mm</t>
  </si>
  <si>
    <t>42221329</t>
  </si>
  <si>
    <t>šoupátko pitná voda litina GGG 50 dlouhá stavební dl PN10/16 DN 300x500mm</t>
  </si>
  <si>
    <t>552 9301 R</t>
  </si>
  <si>
    <t>Trouby z tvárné litiny hrdlové se zámkovými spoji  DN 300 mm</t>
  </si>
  <si>
    <t>552 9302 R</t>
  </si>
  <si>
    <t>552 9303 R</t>
  </si>
  <si>
    <t>Trouby z tvárné litiny hrdlové se zámkovými spoji  DN 800 mm</t>
  </si>
  <si>
    <t>552 9304 R</t>
  </si>
  <si>
    <t>tvarovka přírubová litinová vodovodní PN10 DN 800 dl 1000mm</t>
  </si>
  <si>
    <t>552 9305 R</t>
  </si>
  <si>
    <t>552 9306 R</t>
  </si>
  <si>
    <t>koleno hrdlové litinové práškový epoxid tl 250µm  MMK-kus 45°  DN 300 se zámky v hrdlech</t>
  </si>
  <si>
    <t>552 9307 R</t>
  </si>
  <si>
    <t>příruba zaslepovací litinová vodovodní s vnitřním závitem 1" PN 16 XG-kus DN 600</t>
  </si>
  <si>
    <t>552 9308 R</t>
  </si>
  <si>
    <t>koleno hrdlové z tvárné litiny,  MMK-kus DN 800-11°  se zámky v hrdlech</t>
  </si>
  <si>
    <t>552 9309 R</t>
  </si>
  <si>
    <t>koleno hrdlové z tvárné litiny, MMK-kus  DN 800-22°  se zámky v hrdlech</t>
  </si>
  <si>
    <t>552 9310 R</t>
  </si>
  <si>
    <t>koleno hrdlové z tvárné litiny, MMK-kus  DN 800-45°  se zámky v hrdlech</t>
  </si>
  <si>
    <t>552 9311 R</t>
  </si>
  <si>
    <t>tvarovka přírubová litinová s hladkým koncem, práškový epoxid tl 250µm F-kus DN 800</t>
  </si>
  <si>
    <t>552 9312 R</t>
  </si>
  <si>
    <t>tvarovka přírubová s hrdlem z tvárné litiny, E-kus  DN 800 se zámkem v hrdle</t>
  </si>
  <si>
    <t>552 9313 R</t>
  </si>
  <si>
    <t>příruba zaslepovací litinová vodovodní s vnitřním závitem 1" PN10/16 XG-kus DN 800</t>
  </si>
  <si>
    <t>552 9314 R</t>
  </si>
  <si>
    <t>552 9315 R</t>
  </si>
  <si>
    <t>55241014</t>
  </si>
  <si>
    <t>poklop šachtový třída D400, kruhový rám 785, vstup 600mm</t>
  </si>
  <si>
    <t>poklop šachtový třída D400, kruhový rám 785, vstup 600mm, bez ventilace</t>
  </si>
  <si>
    <t>55251103</t>
  </si>
  <si>
    <t>přechod přírubový FFR-kus,práškový epoxid tl 250µm litinový DN 800/600</t>
  </si>
  <si>
    <t>55253255</t>
  </si>
  <si>
    <t>tvarovka přírubová litinová vodovodní PN10/16 DN 100 dl 400mm</t>
  </si>
  <si>
    <t>55253308</t>
  </si>
  <si>
    <t>tvarovka přírubová litinová vodovodní PN10 DN 200 dl 1000mm</t>
  </si>
  <si>
    <t>55253493</t>
  </si>
  <si>
    <t>tvarovka přírubová litinová s hladkým koncem,práškový epoxid tl 250µm F-kus DN 200</t>
  </si>
  <si>
    <t>55253495</t>
  </si>
  <si>
    <t>tvarovka přírubová litinová s hladkým koncem,práškový epoxid tl 250µm F-kus DN 300</t>
  </si>
  <si>
    <t>55253516</t>
  </si>
  <si>
    <t>tvarovka přírubová litinová vodovodní s přírubovou odbočkou PN10/16 T-kus DN 100/100</t>
  </si>
  <si>
    <t>55253548</t>
  </si>
  <si>
    <t>tvarovka přírubová litinová s přírubovou odbočkou,práškový epoxid tl 250µm T-kus DN 300/200</t>
  </si>
  <si>
    <t>55253620</t>
  </si>
  <si>
    <t>přechod přírubový nesouosý,práškový epoxid tl 250µm FFR-kus litinový DN 200/100</t>
  </si>
  <si>
    <t>přechod přírubový,práškový epoxid tl 250µm FFR-kus litinový DN 200/100</t>
  </si>
  <si>
    <t>55253630</t>
  </si>
  <si>
    <t>přechod přírubový,práškový epoxid tl 250µm FFR-kus litinový DN 300/200</t>
  </si>
  <si>
    <t>55254027</t>
  </si>
  <si>
    <t>koleno přírubové z tvárné litiny,práškový epoxid tl 250µm Q-kus DN 100-90°</t>
  </si>
  <si>
    <t>55254057</t>
  </si>
  <si>
    <t>koleno přírubové z tvárné litiny práškový epoxid tl 250µm s patkou N-kus DN 600</t>
  </si>
  <si>
    <t>59224011</t>
  </si>
  <si>
    <t>prstenec šachtový vyrovnávací betonový 625x100x60mm</t>
  </si>
  <si>
    <t>59224457</t>
  </si>
  <si>
    <t>deska zákrytová pro šachty s otvorem DN600  pojížděné D400</t>
  </si>
  <si>
    <t>deska zákrytová vodoměrné šachty s otvorem DN600 144x114x20cm pojížděné D400</t>
  </si>
  <si>
    <t>POPIS PRO NÁSLEDUJÍCÍ POLOŽKY 
Trouby z tvárné litiny dle CSN EN 545 ISO 2531, hrdlové se zámkovými spoji, třídy Class.  
    s tl. stěny DN200 min. 4,8 mm, DN300  min. 5,8 mm a DN800 min.9,8 mm; dl. 6,0 a 7,0 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D.1.3.11 SO 343 - Výpis potrubí, tvarovek a armatur 
0=0,000 [A]</t>
  </si>
  <si>
    <t>Příloha č. D.1.3.11 
odpad  O1        1.50=1,500 [A] 
odpad  O2        8.76=8,760 [B] 
Celkem: A+B=10,260 [C]</t>
  </si>
  <si>
    <t>851371131</t>
  </si>
  <si>
    <t>Montáž potrubí z trub litinových hrdlových s integrovaným těsněním otevřený výkop DN 300</t>
  </si>
  <si>
    <t>Montáž potrubí z trub litinových tlakových hrdlových v otevřeném výkopu s integrovaným těsněním DN 300</t>
  </si>
  <si>
    <t>Příloha č. D.1.3.11 
odpad  O1        18.12=18,120 [A]</t>
  </si>
  <si>
    <t>851471131</t>
  </si>
  <si>
    <t>Montáž potrubí z trub litinových hrdlových s integrovaným těsněním otevřený výkop DN 800</t>
  </si>
  <si>
    <t>Montáž potrubí z trub litinových tlakových hrdlových v otevřeném výkopu s integrovaným těsněním DN 800</t>
  </si>
  <si>
    <t>Příloha č. D.1.3.11 
řad A        151.80=151,800 [A]</t>
  </si>
  <si>
    <t>851471192</t>
  </si>
  <si>
    <t>Příplatek za práci ve štole na potrubí z trub litinových hrdlových DN 800 až 1200</t>
  </si>
  <si>
    <t>Montáž potrubí z trub litinových tlakových hrdlových v otevřeném výkopu Příplatek k cenám 1131 za práce ve štole, v uzavřeném kanálu nebo v objektech DN od 800 do 1200</t>
  </si>
  <si>
    <t>řad A - uložení v kanále      56.0=56,000 [A]</t>
  </si>
  <si>
    <t>852262122</t>
  </si>
  <si>
    <t>Montáž potrubí z trub litinových tlakových přírubových délky do 1 m otevřený výkop DN 100</t>
  </si>
  <si>
    <t>Montáž potrubí z trub litinových tlakových přírubových abnormálních délek, jednotlivě do 1 m v otevřeném výkopu, kanálu nebo v šachtě DN 100</t>
  </si>
  <si>
    <t>příl. D 1.3.11 
VŠ 1 -  FF DN 100 - 400              1=1,000 [A]</t>
  </si>
  <si>
    <t>852352122</t>
  </si>
  <si>
    <t>Montáž potrubí z trub litinových tlakových přírubových délky do 1 m otevřený výkop DN 200</t>
  </si>
  <si>
    <t>Montáž potrubí z trub litinových tlakových přírubových abnormálních délek, jednotlivě do 1 m v otevřeném výkopu, kanálu nebo v šachtě DN 200</t>
  </si>
  <si>
    <t>příl. D 1.3.11 
VŠ 1 -  FF DN 200 - 1000              1=1,000 [A]</t>
  </si>
  <si>
    <t>852472122</t>
  </si>
  <si>
    <t>Montáž potrubí z trub litinových tlakových přírubových délky do 1 m otevřený výkop DN 800</t>
  </si>
  <si>
    <t>Montáž potrubí z trub litinových tlakových přírubových abnormálních délek, jednotlivě do 1 m v otevřeném výkopu, kanálu nebo v šachtě DN 800</t>
  </si>
  <si>
    <t>příl. D 1.3.11 
řad A -  FF DN 800 - 1000              2=2,000 [A]</t>
  </si>
  <si>
    <t>857 9301 R</t>
  </si>
  <si>
    <t>D + M  Přírubový spoj  DN 100, PN 16</t>
  </si>
  <si>
    <t>příl. D 1.3.11 
řad VŠ                       6=6,000 [A]</t>
  </si>
  <si>
    <t>857 9302 R</t>
  </si>
  <si>
    <t>D + M  Přírubový spoj  DN 200, PN 16</t>
  </si>
  <si>
    <t>příl. D 1.3.11 
řad A                 3=3,000 [A] 
NZ                      6=6,000 [B] 
VŠ                      3=3,000 [C] 
Celkem: A+B+C=12,000 [D]</t>
  </si>
  <si>
    <t>857 9303 R</t>
  </si>
  <si>
    <t>D + M  Přírubový spoj  DN 300, PN 16</t>
  </si>
  <si>
    <t>příl. D 1.3.11 
řad A                3=3,000 [A]</t>
  </si>
  <si>
    <t>857 9304 R</t>
  </si>
  <si>
    <t>D + M  Přírubový spoj  DN 600, PN 16</t>
  </si>
  <si>
    <t>příl. D 1.3.11 
NZ                      4=4,000 [A] 
NZ - tl.zk.        2=2,000 [B] 
Celkem: A+B=6,000 [C]</t>
  </si>
  <si>
    <t>857 9305 R</t>
  </si>
  <si>
    <t>D + M  Přírubový spoj  DN 800, PN 16</t>
  </si>
  <si>
    <t>příl. D 1.3.11 
řad A                     6=6,000 [A] 
řad A - tl.zk.        2=2,000 [B] 
Celkem: A+B=8,000 [C]</t>
  </si>
  <si>
    <t>857 9306 R</t>
  </si>
  <si>
    <t>příl. D 1.3.11 
řad A             7=7,000 [A]</t>
  </si>
  <si>
    <t>857 9307 R</t>
  </si>
  <si>
    <t>D + M  Samosmrštitelná manžeta na hrdlo potrubí TLT DN 300</t>
  </si>
  <si>
    <t>příl. D 1.3.11 
řad A                15=15,000 [A]</t>
  </si>
  <si>
    <t>857 9308 R</t>
  </si>
  <si>
    <t>D + M  Samosmrštitelná manžeta na hrdlo potrubí TLT DN 800</t>
  </si>
  <si>
    <t>příl. D 1.3.11 
řad A              68=68,000 [A]</t>
  </si>
  <si>
    <t>857 9309 R</t>
  </si>
  <si>
    <t>příl. D 1.3.11 
utěsnění mezery v rozmezí 69-89 mm 
řad A             4=4,000 [A]</t>
  </si>
  <si>
    <t>příl. D 1.3.11 
VŠ  Q kus  DN 100          1=1,000 [A]</t>
  </si>
  <si>
    <t>857264122</t>
  </si>
  <si>
    <t>Montáž litinových tvarovek odbočných přírubových otevřený výkop DN 100</t>
  </si>
  <si>
    <t>Montáž litinových tvarovek na potrubí litinovém tlakovém odbočných na potrubí z trub přírubových v otevřeném výkopu, kanálu nebo v šachtě DN 100</t>
  </si>
  <si>
    <t>příl. D 1.3.11 
VŠ - T kus  DN 100/100          1=1,000 [A]</t>
  </si>
  <si>
    <t>příl. D 1.3.11 
odpad O2 - MMK 45°        1=1,000 [A]</t>
  </si>
  <si>
    <t>příl. D 1.3.11 
odpad O2 - F kus        1=1,000 [A] 
VŠ - RP - kus                 1=1,000 [B] 
Celkem: A+B=2,000 [C]</t>
  </si>
  <si>
    <t>857371131</t>
  </si>
  <si>
    <t>Montáž litinových tvarovek jednoosých hrdlových otevřený výkop s integrovaným těsněním DN 300</t>
  </si>
  <si>
    <t>Montáž litinových tvarovek na potrubí litinovém tlakovém jednoosých na potrubí z trub hrdlových v otevřeném výkopu, kanálu nebo v šachtě s integrovaným těsněním DN 300</t>
  </si>
  <si>
    <t>příl. D 1.3.11 
odpad O1 - MMK 45°        5=5,000 [A]</t>
  </si>
  <si>
    <t>příl. D 1.3.11 
O1 - RP kus                    1=1,000 [A] 
O1 - F kus                       1=1,000 [B] 
Celkem: A+B=2,000 [C]</t>
  </si>
  <si>
    <t>857374122</t>
  </si>
  <si>
    <t>Montáž litinových tvarovek odbočných přírubových otevřený výkop DN 300</t>
  </si>
  <si>
    <t>Montáž litinových tvarovek na potrubí litinovém tlakovém odbočných na potrubí z trub přírubových v otevřeném výkopu, kanálu nebo v šachtě DN 300</t>
  </si>
  <si>
    <t>příl. D 1.3.11 
O1 - T kus                       1=1,000 [A]</t>
  </si>
  <si>
    <t>857442122</t>
  </si>
  <si>
    <t>Montáž litinových tvarovek jednoosých přírubových otevřený výkop DN 600</t>
  </si>
  <si>
    <t>Montáž litinových tvarovek na potrubí litinovém tlakovém jednoosých na potrubí z trub přírubových v otevřeném výkopu, kanálu nebo v šachtě DN 600</t>
  </si>
  <si>
    <t>příl. D 1.3.11 
NZ - N kus                    2=2,000 [A] 
NZ  tl.zk. - X kus         2=2,000 [B] 
Celkem: A+B=4,000 [C]</t>
  </si>
  <si>
    <t>857471131</t>
  </si>
  <si>
    <t>Montáž litinových tvarovek jednoosých hrdlových otevřený výkop s integrovaným těsněním DN 800</t>
  </si>
  <si>
    <t>Montáž litinových tvarovek na potrubí litinovém tlakovém jednoosých na potrubí z trub hrdlových v otevřeném výkopu, kanálu nebo v šachtě s integrovaným těsněním DN 800</t>
  </si>
  <si>
    <t>příl. D 1.3.11 
řad A - MMK 11°            5=5,000 [A] 
řad A - MMK 22°            1=1,000 [B] 
řad A - MMK 45°            5=5,000 [C] 
Celkem: A+B+C=11,000 [D]</t>
  </si>
  <si>
    <t>857472122</t>
  </si>
  <si>
    <t>Montáž litinových tvarovek jednoosých přírubových otevřený výkop DN 800</t>
  </si>
  <si>
    <t>Montáž litinových tvarovek na potrubí litinovém tlakovém jednoosých na potrubí z trub přírubových v otevřeném výkopu, kanálu nebo v šachtě DN 800</t>
  </si>
  <si>
    <t>příl. D 1.3.11 
řad A - F kus           4=4,000 [A] 
řad A - E kus           2=2,000 [B] 
TL.zk. - X kus          2=2,000 [C] 
NZ - RP kus             2=2,000 [D] 
Celkem: A+B+C+D=10,000 [E]</t>
  </si>
  <si>
    <t>857473131</t>
  </si>
  <si>
    <t>Montáž litinových tvarovek odbočných hrdlových otevřený výkop s integrovaným těsněním DN 800</t>
  </si>
  <si>
    <t>Montáž litinových tvarovek na potrubí litinovém tlakovém odbočných na potrubí z trub hrdlových v otevřeném výkopu, kanálu nebo v šachtě s integrovaným těsněním DN 800</t>
  </si>
  <si>
    <t>příl. D 1.3.11 
řad A - MMA kus  DN 800/200           3=3,000 [A]</t>
  </si>
  <si>
    <t>877360440 R</t>
  </si>
  <si>
    <t>Montáž šachtových vložek na kanalizačním potrubí</t>
  </si>
  <si>
    <t>Montáž tvarovek na kanalizačním plastovém potrubí z polypropylenu PP nebo tvrdého PVC korugovaného nebo žebrovaného šachtových vložek DN 250</t>
  </si>
  <si>
    <t>hradidlová šachta      2=2,000 [A]</t>
  </si>
  <si>
    <t>příl. D 1.3.11 
VŠ                 2=2,000 [A]</t>
  </si>
  <si>
    <t>příl. D 1.3.11 
VŠ          1=1,000 [A]</t>
  </si>
  <si>
    <t>příl. D 1.3.11 
řad A, O2          3=3,000 [A] 
NZ                        3=3,000 [B] 
Celkem: A+B=6,000 [C]</t>
  </si>
  <si>
    <t>891352122</t>
  </si>
  <si>
    <t>Montáž kanalizačních šoupátek otevřený výkop DN 200</t>
  </si>
  <si>
    <t>Montáž kanalizačních armatur na potrubí šoupátek v otevřeném výkopu nebo v šachtách s osazením zemní soupravy (bez poklopů) DN 200</t>
  </si>
  <si>
    <t>příl. č. D1.3.10 
hradidlová šachta          2=2,000 [A]</t>
  </si>
  <si>
    <t>příl. D 1.3.11 
náhr. zás.          3=3,000 [A]</t>
  </si>
  <si>
    <t>891371112</t>
  </si>
  <si>
    <t>Montáž vodovodních šoupátek otevřený výkop DN 300</t>
  </si>
  <si>
    <t>Montáž vodovodních armatur na potrubí šoupátek nebo klapek uzavíracích v otevřeném výkopu nebo v šachtách s osazením zemní soupravy (bez poklopů) DN 300</t>
  </si>
  <si>
    <t>příl. D 1.3.11 
řad A          1=1,000 [A]</t>
  </si>
  <si>
    <t>Tlaková zkouška vodou potrubí DN 200</t>
  </si>
  <si>
    <t>VŠ1           4.0=4,000 [A]</t>
  </si>
  <si>
    <t>Proplach a dezinfekce vodovodního potrubí DN 200</t>
  </si>
  <si>
    <t>892441111</t>
  </si>
  <si>
    <t>Tlaková zkouška vodou potrubí DN 600</t>
  </si>
  <si>
    <t>Tlakové zkoušky vodou na potrubí DN 600</t>
  </si>
  <si>
    <t>NZ        150.0 * 2=300,000 [A]</t>
  </si>
  <si>
    <t>892443122</t>
  </si>
  <si>
    <t>Proplach a dezinfekce vodovodního potrubí DN 600</t>
  </si>
  <si>
    <t>NZ        150.0 =150,000 [A]</t>
  </si>
  <si>
    <t>892471111</t>
  </si>
  <si>
    <t>Tlaková zkouška vodou potrubí DN 800</t>
  </si>
  <si>
    <t>Tlakové zkoušky vodou na potrubí DN 800</t>
  </si>
  <si>
    <t>řad A        152.0 * 2=304,000 [A]</t>
  </si>
  <si>
    <t>892473122</t>
  </si>
  <si>
    <t>Proplach a dezinfekce vodovodního potrubí DN 800</t>
  </si>
  <si>
    <t>řad A        152.0=152,000 [A]</t>
  </si>
  <si>
    <t>892482111</t>
  </si>
  <si>
    <t>Zabezpečení konců potrubí DN přes 600 do 900 při tlakových zkouškách vodou</t>
  </si>
  <si>
    <t>Tlakové zkoušky vodou zabezpečení konců potrubí při tlakových zkouškách DN přes 600 do 900</t>
  </si>
  <si>
    <t>894201161</t>
  </si>
  <si>
    <t>Dno šachet tl přes 200 mm z prostého betonu se zvýšenými nároky na prostředí tř. C 30/37</t>
  </si>
  <si>
    <t>Ostatní konstrukce na trubním vedení z prostého betonu dno šachet tloušťky přes 200 mm z betonu se zvýšenými nároky na prostředí tř. C 30/37</t>
  </si>
  <si>
    <t>dno hr.š.       1.0 * 1.80 * 0.40=0,720 [A]</t>
  </si>
  <si>
    <t>Vzdušníková šachta - příl.č. D 1.3.08 
2.95 * 2.25 * 0.30=1,991 [A] 
(2.95 + 1.65) * 2 * 1.85 * 0.30=5,106 [B] 
(1.10 + 0.70) * 2 * 0.37 * 0.20 * 2=0,533 [C] 
Celkem: A+B+C=7,630 [D]</t>
  </si>
  <si>
    <t>894302171</t>
  </si>
  <si>
    <t>Stěny šachet tl přes 200 mm ze ŽB bez zvýšených nároků na prostředí tř. C 30/37</t>
  </si>
  <si>
    <t>Ostatní konstrukce na trubním vedení ze železobetonu stěny šachet tloušťky přes 200 mm z betonu bez zvýšených nároků na prostředí tř. C 30/37</t>
  </si>
  <si>
    <t>hradidlová šachta 
2.40 * 1.60 * 0.30=1,152 [A] 
(2.40 + 1.0) * 2 * 2.0 * 0.30=4,080 [B] 
Celkem: A+B=5,232 [C]</t>
  </si>
  <si>
    <t>Vzdušníková šachta - příl.č. D 1.3.08 
2.95 * 2.25 * 0.20=1,328 [A] 
odp.     - 0.70 * 0.70 * 0.20 * 2=-0,196 [B] 
Celkem: A+B=1,132 [C]</t>
  </si>
  <si>
    <t>894302271</t>
  </si>
  <si>
    <t>Strop šachet ze ŽB bez zvýšených nároků na prostředí tř. C 30/37</t>
  </si>
  <si>
    <t>Ostatní konstrukce na trubním vedení ze železobetonu strop šachet vodovodních nebo kanalizačních z betonu bez zvýšených nároků na prostředí tř. C 30/37</t>
  </si>
  <si>
    <t>hradidlová šachta 
2.40 * 1.60 * 0.30=1,152 [A] 
odp.    - 3.14 * (0.50)^2 * 0.30=-0,236 [B] 
Celkem: A+B=0,916 [C]</t>
  </si>
  <si>
    <t>čerpací jímka 
Vzdušníková šachta - příl.č. D 1.3.08          1=1,000 [A] 
hrad. šachta - příl. č. D.1.3.10                        1=1,000 [B] 
hrad. šachta - vyrovn.prstenec                    1=1,000 [C] 
Celkem: A+B+C=3,000 [D]</t>
  </si>
  <si>
    <t>894414211</t>
  </si>
  <si>
    <t>Osazení betonových nebo železobetonových dílců pro šachty desek zákrytových</t>
  </si>
  <si>
    <t>hrad. šachta - zákrytová deska           1=1,000 [A]</t>
  </si>
  <si>
    <t>Vzdušníková šachta - příl.č. D 1.3.08 
(2.95 + 2.25) * 2 * 2.35=24,440 [A] 
(2.35 + 1.65) * 2 * 1.85=14,800 [B] 
0.30 * 0.15 * 4=0,180 [C] 
(1.10 * 0.37 * 4 + 0.70 * 0.57 * 4) * 2=6,448 [D] 
Hradidlová šachta 
(2.40 + 1.60) * 2 * 2.30=18,400 [E] 
(1.80 + 1.0) * 2 * 2.0=11,200 [F] 
0.30 * 0.20 * 4=0,240 [G] 
Celkem: A+B+C+D+E+F+G=75,708 [H]</t>
  </si>
  <si>
    <t>894503111</t>
  </si>
  <si>
    <t>Bednění deskových stropů šachet</t>
  </si>
  <si>
    <t>Bednění konstrukcí na trubním vedení deskových stropů šachet jakýchkoliv rozměrů</t>
  </si>
  <si>
    <t>Vzdušníková šachta  
2.35 * 1.65 =3,878 [A] 
hradidlová šachta 
1.80 * 1.0 + (2.40 + 1.60) * 2 * 0.30=4,200 [B] 
3.14 * 1.0 * 0.30=0,942 [C] 
Celkem: A+B+C=9,020 [D]</t>
  </si>
  <si>
    <t>vzdušníková šachta        0.950=0,950 [A] 
hradidlová šachta            0.560=0,560 [B] 
Celkem: A+B=1,510 [C]</t>
  </si>
  <si>
    <t>894608211</t>
  </si>
  <si>
    <t>Výztuž šachet ze svařovaných sítí typu Kari</t>
  </si>
  <si>
    <t>hradidlová šachta            0.220=0,220 [A]</t>
  </si>
  <si>
    <t>89499 901 R</t>
  </si>
  <si>
    <t>Demontáž potrubí náhradního zásobování  DN 600 mm</t>
  </si>
  <si>
    <t>demontáž potrubí NZ  vč. tvarovek 
rozebrání, přemístění popř. odvoz a likvidace potrubí         150.0=150,000 [A]</t>
  </si>
  <si>
    <t>899 9301 R</t>
  </si>
  <si>
    <t>Kluzná objímka výšky 110 mm a 25 mm</t>
  </si>
  <si>
    <t>příl. D 1.3.11 
plastová objímka,  výška zubu 110 mm a 25 mm                                                                  
   složení 1 objímky z následujících typů dílů 
      výška 110 mm - počet dílů M - 5 ks,  
      výška  25 mm  - počet dílů M - 3 ks,  dílů N - 1 ks   
řad A          35=35,000 [A]</t>
  </si>
  <si>
    <t>899 9302 R</t>
  </si>
  <si>
    <t>Uzavírací manžeta chráničky potrubí D 1020/842</t>
  </si>
  <si>
    <t>příl. D 1.3.11 
řad A          2=2,000 [A]</t>
  </si>
  <si>
    <t>899 9303 R</t>
  </si>
  <si>
    <t>Demontáž starého  potrubí  DN 800</t>
  </si>
  <si>
    <t>dle TZ - příl. č. D.1.3.01 
vyzvednutí, odvoz a likvidace vč. znaků 
m      151.0=151,000 [A]</t>
  </si>
  <si>
    <t>Vzdušníková šachta - příl.č. D 1.3.08 
Z/1        2=2,000 [A] 
hrad. šachta - příl. č. D.1.3.10         1=1,000 [B] 
Celkem: A+B=3,000 [C]</t>
  </si>
  <si>
    <t>89940 9301 R</t>
  </si>
  <si>
    <t>příl. D 1.3.11 
řad A          4=4,000 [A]</t>
  </si>
  <si>
    <t>89940 9302 R</t>
  </si>
  <si>
    <t>Orientační sloupek modrobílé barvy v. 2,50 m 
vč. betonové patky a zemních prací, dodávka + montáž 
příl. D 1.3.11 
řad A          3=3,000 [A]</t>
  </si>
  <si>
    <t>89940 9303 R</t>
  </si>
  <si>
    <t>příl. D 1.3.11 
řad A          10=10,000 [A]</t>
  </si>
  <si>
    <t>příl. D 1.3.11 
řad A          4=4,000 [A] 
VŠ               2=2,000 [B] 
HŠ               2=2,000 [C] 
Celkem: A+B+C=8,000 [D]</t>
  </si>
  <si>
    <t>Vzdušníková šachta - Z/3          5=5,000 [A] 
hradidlová šachta                        8=8,000 [B] 
Celkem: A+B=13,000 [C]</t>
  </si>
  <si>
    <t>příl. D 1.3.11 
řad A          350.0=350,000 [A]</t>
  </si>
  <si>
    <t>příl. D 1.3.11 
řad A          180.0=180,000 [A]</t>
  </si>
  <si>
    <t>13611214</t>
  </si>
  <si>
    <t>plech ocelový hladký jakost S235JR tl 4mm</t>
  </si>
  <si>
    <t>plech ocelový hladký jakost S235JR tl 4mm tabule</t>
  </si>
  <si>
    <t>931991111</t>
  </si>
  <si>
    <t>Zřízení těsnění dilatační spáry gumovým nebo PVC pásem ve dně</t>
  </si>
  <si>
    <t>Zřízení těsnění dilatační spáry pásem gumovým profilovým nebo z PVC ve dně</t>
  </si>
  <si>
    <t>Kanál pod viaduktem - příl.č. D.1.3.5, 5a 
těsnění dilatační spáry ve dně kanálu 4x 
2.65 * 4=10,600 [A]</t>
  </si>
  <si>
    <t>931991112</t>
  </si>
  <si>
    <t>Zřízení těsnění dilatační spáry gumovým nebo PVC pásem ve stěně</t>
  </si>
  <si>
    <t>Zřízení těsnění dilatační spáry pásem gumovým profilovým nebo z PVC ve stěně</t>
  </si>
  <si>
    <t>Kanál pod viaduktem - příl.č. D.1.3.5, 5a 
těsnění dilatační spáry ve stěně kanálu 4x 
1.25 * 2 * 4=10,000 [A]</t>
  </si>
  <si>
    <t>939941112</t>
  </si>
  <si>
    <t>Zřízení těsnění pracovní spáry ocelovým plechem</t>
  </si>
  <si>
    <t>hrad. šachta - příl. č. D.1.3.10 
(2.10 + 1.30) * 2 * 2=13,600 [A]</t>
  </si>
  <si>
    <t>95333 9301 R</t>
  </si>
  <si>
    <t>Těsnění pracovních a dilatačních spár 
těsnící bobtnající pásek a lepící pasta 
Vzdušníková šachta - příl.č. D 1.3.08 
(2.65 + 1.95) * 2 * 2 + 0.90 * 4 * 2=25,600 [A] 
Kanál pod viaduktem - příl.č. D.1.3.5, 5a 
(55.75 + 2.65) * 2=116,800 [B] 
hradidlová šachta      5.50=5,500 [C] 
Celkem: A+B+C=147,900 [D]</t>
  </si>
  <si>
    <t>95333 9302 R</t>
  </si>
  <si>
    <t>Těsnění prostupu potrubí  
Vzdušníková šachta - příl.č. D 1.3.08 
těsnící bobtnající pásek a lepící pasta       3.50=3,500 [A]</t>
  </si>
  <si>
    <t>95333 9303 R</t>
  </si>
  <si>
    <t>Těsnění prostupu potrubí stěnou šachty - HŠ</t>
  </si>
  <si>
    <t>Těsnění prostupu potrubí  
hradidlová šachta  
těsnění injektážní hadičkou      1.80=1,800 [A]</t>
  </si>
  <si>
    <t>vybourání stávající šachty      9.2=9,200 [A]</t>
  </si>
  <si>
    <t>odvoz na skládku do 10 km 
23.000 * (10 - 1)=207,000 [A]</t>
  </si>
  <si>
    <t>SO 344</t>
  </si>
  <si>
    <t>Vodovod  ul. Markéty Kuncové – DN 300</t>
  </si>
  <si>
    <t>výpočet výměr 
řad C1                                    8.40 =8,400 [A] 
náhradní zásobování       10.0=10,000 [B] 
Celkem: A+B=18,400 [C]</t>
  </si>
  <si>
    <t>113107164</t>
  </si>
  <si>
    <t>Odstranění podkladu z kameniva drceného tl přes 300 do 400 mm strojně pl přes 50 do 200 m2</t>
  </si>
  <si>
    <t>Odstranění podkladů nebo krytů strojně plochy jednotlivě přes 50 m2 do 200 m2 s přemístěním hmot na skládku na vzdálenost do 20 m nebo s naložením na dopravní prostředek z kameniva hrubého drceného, o tl. vrstvy přes 300 do 400 mm</t>
  </si>
  <si>
    <t>výpočet výměr 
asfaltová vozovka        57.0=57,000 [A]</t>
  </si>
  <si>
    <t>113107325</t>
  </si>
  <si>
    <t>Odstranění podkladu z kameniva drceného tl přes 400 do 500 mm strojně pl do 50 m2</t>
  </si>
  <si>
    <t>Odstranění podkladů nebo krytů strojně plochy jednotlivě do 50 m2 s přemístěním hmot na skládku na vzdálenost do 3 m nebo s naložením na dopravní prostředek z kameniva hrubého drceného, o tl. vrstvy přes 400 do 500 mm</t>
  </si>
  <si>
    <t>výpočet výměr 
zámková dlažba       8.40=8,400 [A]</t>
  </si>
  <si>
    <t>113154124</t>
  </si>
  <si>
    <t>Frézování živičného krytu tl 100 mm  pl do 500 m2 bez překážek v trase</t>
  </si>
  <si>
    <t>Frézování živičného podkladu nebo krytu s naložením na dopravní prostředek plochy do 500 m2 bez překážek v trase pruhu šířky přes 0,5 m do 1 m, tloušťky vrstvy 100 mm 
odvoz a další nakládání v režii zhotovitele</t>
  </si>
  <si>
    <t>výpočet výměr 
odvoz a další nakládání v režii zhotovitele 
asfaltová vozovka        57.0=57,000 [A]</t>
  </si>
  <si>
    <t>dle podélných profilů 
parovod            1.50 * 1=1,500 [A]</t>
  </si>
  <si>
    <t>dle podélných profilů 
kabely       25 * 1.5=37,500 [A]</t>
  </si>
  <si>
    <t>Náhradní zásobování 
sejmutí ornice v zeleném pásu v t. 150 mm 
výpočet výměr     5.0=5,000 [A]</t>
  </si>
  <si>
    <t>výpočet výměr     21.60=21,600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</si>
  <si>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</si>
  <si>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</si>
  <si>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</si>
  <si>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výpočet výměr 
NZ - zřízení                       5.20=5,200 [A] 
NZ - odstranění              6.40=6,400 [B] 
Celkem: A+B=11,600 [C]</t>
  </si>
  <si>
    <t>výpočet výměr     818.90=818,900 [A]</t>
  </si>
  <si>
    <t>horkovod  DN 200      1.20 * 1.70 * 1.50=3,060 [A] 
parovod  DN 300        1.30 * 1.80 * 1.50=3,510 [B] 
kabely                             1.10 * 1.60 * 37.50=66,000 [C] 
Celkem: A+B+C=72,570 [D]</t>
  </si>
  <si>
    <t>výpočet výměr     491.60=491,600 [A]</t>
  </si>
  <si>
    <t>výpočet výměr     656.60=656,600 [A]</t>
  </si>
  <si>
    <t>výpočet výměr     43.20=43,200 [A]</t>
  </si>
  <si>
    <t>Dovoz zeminy pro zásyp z meziskládky 
1=1,000 [A]</t>
  </si>
  <si>
    <t>Odvoz výkopu na skládku do 10 km 
výpočet výměr         845.70=845,700 [A] 
Celkem: A=845,700 [B]</t>
  </si>
  <si>
    <t>1=1,000 [A]</t>
  </si>
  <si>
    <t>845.7 * 2.0 t/m3=1 691,400 [A]</t>
  </si>
  <si>
    <t>845.7 + 1=846,700 [A]</t>
  </si>
  <si>
    <t>zásyp zeminou 
výpočet výměr                     1.0=1,000 [A] 
Mezisoučet: A=1,000 [B] 
zásyp štěrkodrtí fr. 0/63 
řady - rýha + jáma               310.30=310,300 [C] 
NZ - zřízení                                 6.40=6,400 [D] 
NZ - po demontáži                 2.80=2,800 [E] 
Mezisoučet: C+D+E=319,500 [F] 
Celkem: A+C+D+E=320,500 [G]</t>
  </si>
  <si>
    <t>výpočet výměr     220.20=220,200 [A]</t>
  </si>
  <si>
    <t>NZ - obnova zatravněných ploch       5.0=5,000 [A]</t>
  </si>
  <si>
    <t>220.2 * 1.01 * 2.0 t/m3=444,804 [A]</t>
  </si>
  <si>
    <t>319.5 * 1.01 * 2.0 t/m3=645,390 [A]</t>
  </si>
  <si>
    <t>příl. D 1.3.08 
NZ       0.40=0,400 [A]</t>
  </si>
  <si>
    <t>23002 9401 R</t>
  </si>
  <si>
    <t>příl. D 1.3.08 
NZ       1=1,000 [A]</t>
  </si>
  <si>
    <t>výpočet výměr     44.20=44,200 [A]</t>
  </si>
  <si>
    <t>příl. č. D1.3.07                   0.27=0,270 [A]</t>
  </si>
  <si>
    <t>hydranty            0.30 * 0.30 * 4 * 9=3,240 [A]</t>
  </si>
  <si>
    <t>NZ - obnova zámkové dlažby 
podklad pod dlažbu       10.0=10,000 [A]</t>
  </si>
  <si>
    <t>564752111</t>
  </si>
  <si>
    <t>Kryt z vibrovaného štěrku VŠ tl 150 mm</t>
  </si>
  <si>
    <t>Podklad nebo kryt z vibrovaného štěrku VŠ s rozprostřením, vlhčením a zhutněním, po zhutnění tl. 150 mm</t>
  </si>
  <si>
    <t>výpočet výměr 
štěrková plocha              6.0=6,000 [A]</t>
  </si>
  <si>
    <t>564761101</t>
  </si>
  <si>
    <t>Podklad z kameniva hrubého drceného vel. 0-63 mm plochy do 100 m2 tl 200 mm</t>
  </si>
  <si>
    <t>Podklad nebo kryt z kameniva hrubého drceného vel. 32-63 mm s rozprostřením a zhutněním plochy jednotlivě do 100 m2, po zhutnění tl. 200 mm</t>
  </si>
  <si>
    <t>výpočet výměr 
asfaltová vozovka          57.0=57,000 [A] 
dlažba                                 8.40=8,400 [B] 
štěrková plocha              6.0=6,000 [C] 
Celkem: A+B+C=71,400 [D]</t>
  </si>
  <si>
    <t>565156101</t>
  </si>
  <si>
    <t>Asfaltový beton vrstva podkladní ACP 22+ (obalované kamenivo OKH) tl 70 mm š do 1,5 m</t>
  </si>
  <si>
    <t>Asfaltový beton vrstva podkladní ACP 22 (obalované kamenivo hrubozrnné - OKH) s rozprostřením a zhutněním v pruhu šířky do 1,5 m, po zhutnění tl. 70 mm</t>
  </si>
  <si>
    <t>567132113</t>
  </si>
  <si>
    <t>Podklad ze směsi stmelené cementem SC C 8/10 (KSC I) tl 180 mm</t>
  </si>
  <si>
    <t>Podklad ze směsi stmelené cementem SC bez dilatačních spár, s rozprostřením a zhutněním SC C 8/10 (KSC I), po zhutnění tl. 180 mm</t>
  </si>
  <si>
    <t>asfaltová vozovka       57.0=57,000 [A] 
dlažba                               8.40=8,400 [B] 
Celkem: A+B=65,400 [C]</t>
  </si>
  <si>
    <t>573111111</t>
  </si>
  <si>
    <t>Postřik živičný infiltrační s posypem z asfaltu množství 0,60 kg/m2</t>
  </si>
  <si>
    <t>Postřik infiltrační PI z asfaltu silničního s posypem kamenivem, v množství 0,60 kg/m2</t>
  </si>
  <si>
    <t>573231108</t>
  </si>
  <si>
    <t>Postřik živičný spojovací ze silniční emulze v množství 0,50 kg/m2</t>
  </si>
  <si>
    <t>Postřik spojovací PS bez posypu kamenivem ze silniční emulze, v množství 0,50 kg/m2</t>
  </si>
  <si>
    <t>577144111</t>
  </si>
  <si>
    <t>Asfaltový beton vrstva obrusná ACO 11+ (ABS) tř. I tl 50 mm š do 3 m</t>
  </si>
  <si>
    <t>Asfaltový beton vrstva obrusná ACO 11 (ABS) s rozprostřením a se zhutněním z nemodifikovaného asfaltu v pruhu šířky do 3 m tř. I, po zhutnění tl. 50 mm</t>
  </si>
  <si>
    <t>řad C1 - obnova zámkové dlažby      8.40=8,400 [A] 
NZ - obnova zámkové dlažby              10.0=10,000 [B] 
Celkem: A+B=18,400 [C]</t>
  </si>
  <si>
    <t>72223 9401 R</t>
  </si>
  <si>
    <t>pro tlakové zkoušky 
příl. D 1.3.08 
řad C, C1, C2          3=3,000 [A] 
NZ                             3=3,000 [B] 
Celkem: A+B=6,000 [C]</t>
  </si>
  <si>
    <t>28613575</t>
  </si>
  <si>
    <t>potrubí dvouvrstvé PE100 RC SDR17 90x5,4 dl 12m</t>
  </si>
  <si>
    <t>422 9401 R</t>
  </si>
  <si>
    <t>422 9402 R</t>
  </si>
  <si>
    <t>Zemní souprava teleskopická k šoupátku  DN 100 mm, krytí 1,20 - 1,80 m</t>
  </si>
  <si>
    <t>422 9403 R</t>
  </si>
  <si>
    <t>422 9404 R</t>
  </si>
  <si>
    <t>552 9401 R</t>
  </si>
  <si>
    <t>Trouby z tvárné litiny hrdlové se zámkovými spoji  DN 80 mm</t>
  </si>
  <si>
    <t>552 9402 R</t>
  </si>
  <si>
    <t>Trouby z tvárné litiny hrdlové se zámkovými spoji  DN 100 mm</t>
  </si>
  <si>
    <t>552 9403 R</t>
  </si>
  <si>
    <t>552 9404 R</t>
  </si>
  <si>
    <t>tvarovka přírubová litinová vodovodní PN10/16 DN 80 dl 650 mm</t>
  </si>
  <si>
    <t>552 9405 R</t>
  </si>
  <si>
    <t>tvarovka přírubová litinová vodovodní PN10/16 DN 80 dl 750mm</t>
  </si>
  <si>
    <t>552 9406 R</t>
  </si>
  <si>
    <t>koleno hrdlové litinové práškový epoxid tl 250µm  MMK-kus 11°  DN 80 se zámky v hrdlech</t>
  </si>
  <si>
    <t>552 9407 R</t>
  </si>
  <si>
    <t>koleno hrdlové litinové práškový epoxid tl 250µm  MMK-kus 45°  DN 80 se zámky v hrdlech</t>
  </si>
  <si>
    <t>552 9408 R</t>
  </si>
  <si>
    <t>Tvarovka s jištěním proti posuvu  koleno 90°  DN 80, PN16</t>
  </si>
  <si>
    <t>tvarovka s jištěním proti posuvu  - koleno 90°  DE 90 
 pro potrubí HDPE 100         5 + 5=10,000 [A] 
A * 1.01Koeficient množství=10,100 [B]</t>
  </si>
  <si>
    <t>552 9409 R</t>
  </si>
  <si>
    <t>Tvarovka s jištěním proti posuvu    DN 80, PN16</t>
  </si>
  <si>
    <t>Náhradní zásobování 
tvarovka s jištěním proti posuvu  DN 80, PN16 
speciální příruba pro potrubí HDPE 100 DE 90x5,4     3 + 2=5,000 [A] 
A * 1.01Koeficient množství=5,050 [B]</t>
  </si>
  <si>
    <t>552 9410 R</t>
  </si>
  <si>
    <t>Spojka pro potrubí redukovaná  DE 110/90</t>
  </si>
  <si>
    <t>Náhradní zásobování 
spojka pro potrubí redukovaná s jištěním proti posuvu  DE 110/90 
pro spojení hladkých konců potrubí HDPE 100  DE 110 a DE 90    1=1,000 [A] 
A * 1.01Koeficient množství=1,010 [B]</t>
  </si>
  <si>
    <t>552 9411 R</t>
  </si>
  <si>
    <t>Spojka pro potrubí redukovaná  DE 118/90</t>
  </si>
  <si>
    <t>Náhradní zásobování 
spojka pro potrubí redukovaná s jištěním proti posuvu  DE 118/90 
pro spojení hladkých konců potrubí HDPE 100  DE 90 a TLT DE 118       1=1,000 [A] 
A * 1.01Koeficient množství=1,010 [B]</t>
  </si>
  <si>
    <t>552 9412 R</t>
  </si>
  <si>
    <t>tvarovka přírubová s hrdlem z tvárné litiny, E-kus  DN 100 se zámkem v hrdle</t>
  </si>
  <si>
    <t>552 9413 R</t>
  </si>
  <si>
    <t>552 9414 R</t>
  </si>
  <si>
    <t>přesuvka hrdlová litinová  U-kus  DN 300  se zámky v hrdlech</t>
  </si>
  <si>
    <t>552 9415 R</t>
  </si>
  <si>
    <t>koleno hrdlové z tvárné litiny,  MMK-kus DN 300-11°  se zámky v hrdlech</t>
  </si>
  <si>
    <t>552 9416 R</t>
  </si>
  <si>
    <t>koleno hrdlové z tvárné litiny, MMK-kus  DN 300-22°  se zámky v hrdlech</t>
  </si>
  <si>
    <t>552 9417 R</t>
  </si>
  <si>
    <t>koleno hrdlové z tvárné litiny, MMK-kus  DN 300-45°  se zámky v hrdlech</t>
  </si>
  <si>
    <t>552 9418 R</t>
  </si>
  <si>
    <t>tvarovka přírubová s hrdlem z tvárné litiny, E-kus  DN 300 se zámkem v hrdle</t>
  </si>
  <si>
    <t>552 9419 R</t>
  </si>
  <si>
    <t>552 9420 R</t>
  </si>
  <si>
    <t>tvarovka hrdlová s přírubovou odbočkou z TLT se zámky v hrdlech   MMA-kus DN 300/80</t>
  </si>
  <si>
    <t>tvarovka hrdlová s přírubovou odbočkou z tvárné litiny  MMA-kus DN 300/80 
se zámky v obou hrdlech 
kus       1=1,000 [A] 
A * 1.01Koeficient množství=1,010 [B]</t>
  </si>
  <si>
    <t>55253242</t>
  </si>
  <si>
    <t>tvarovka přírubová litinová vodovodní PN10/16 DN 80 dl 550mm</t>
  </si>
  <si>
    <t>55253244</t>
  </si>
  <si>
    <t>tvarovka přírubová litinová vodovodní PN10/16 DN 80 dl 700mm</t>
  </si>
  <si>
    <t>55253245</t>
  </si>
  <si>
    <t>tvarovka přírubová litinová vodovodní PN10/16 DN 80 dl 800mm</t>
  </si>
  <si>
    <t>55253489</t>
  </si>
  <si>
    <t>tvarovka přírubová litinová s hladkým koncem,práškový epoxid tl 250µm F-kus DN 80</t>
  </si>
  <si>
    <t>55253515</t>
  </si>
  <si>
    <t>tvarovka přírubová litinová s přírubovou odbočkou,práškový epoxid tl 250µm T-kus DN 100/80</t>
  </si>
  <si>
    <t>55253545</t>
  </si>
  <si>
    <t>tvarovka přírubová litinová s přírubovou odbočkou,práškový epoxid tl 250µm T-kus DN 300/80</t>
  </si>
  <si>
    <t>55253546</t>
  </si>
  <si>
    <t>tvarovka přírubová litinová s přírubovou odbočkou,práškový epoxid tl 250µm T-kus DN 300/100</t>
  </si>
  <si>
    <t>55253550</t>
  </si>
  <si>
    <t>tvarovka přírubová litinová s přírubovou odbočkou,práškový epoxid tl 250µm T-kus DN 300/300</t>
  </si>
  <si>
    <t>55253660</t>
  </si>
  <si>
    <t>příruba zaslepovací litinová vodovodní PN10/40 X-kus DN 80</t>
  </si>
  <si>
    <t>55253666</t>
  </si>
  <si>
    <t>příruba zaslepovací X z tvárné litiny práškový epoxid tl 250µm DN 300</t>
  </si>
  <si>
    <t>55253686</t>
  </si>
  <si>
    <t>příruba zaslepovací litinová vodovodní s vnitřním závitem 1" PN10/16 XG-kus DN 80</t>
  </si>
  <si>
    <t>55259815</t>
  </si>
  <si>
    <t>přechod přírubový tvárná litina dl 200mm DN 100/80</t>
  </si>
  <si>
    <t>POPIS PRO NÁSLEDUJÍCÍ POLOŽKY 
Trouby z tvárné litiny dle CSN EN 545 ISO 2531, hrdlové se zámkovými spoji, třídy Class.  
    s tl. stěny DN80 min. 4,7 mm, DN100  min. 4,7 mm a DN300 min.5,6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D.1.3.08 SO 344 - Výpis potrubí, tvarovek a armatur 
0=0,000 [A]</t>
  </si>
  <si>
    <t>851241131</t>
  </si>
  <si>
    <t>Montáž potrubí z trub litinových hrdlových s integrovaným těsněním otevřený výkop DN 80</t>
  </si>
  <si>
    <t>Montáž potrubí z trub litinových tlakových hrdlových v otevřeném výkopu s integrovaným těsněním DN 80</t>
  </si>
  <si>
    <t>příl. č.D.1.3.08       4.50=4,500 [A]</t>
  </si>
  <si>
    <t>851261131</t>
  </si>
  <si>
    <t>Montáž potrubí z trub litinových hrdlových s integrovaným těsněním otevřený výkop DN 100</t>
  </si>
  <si>
    <t>Montáž potrubí z trub litinových tlakových hrdlových v otevřeném výkopu s integrovaným těsněním DN 100</t>
  </si>
  <si>
    <t>příl. č.D.1.3.08       40.40=40,400 [A]</t>
  </si>
  <si>
    <t>příl. č.D.1.3.08       276.10=276,100 [A]</t>
  </si>
  <si>
    <t>příl. D 1.3.08 
řad C, C1, C2 - FF DN 80 - 200            9=9,000 [A] 
řad C, C1, C2 - FF DN 80 - 550            1=1,000 [B] 
řad C, C1, C2 - FF DN 80 - 600            2=2,000 [C] 
řad C, C1, C2 - FF DN 80 - 650            2=2,000 [D] 
řad C, C1, C2 - FF DN 80 - 700            1=1,000 [E] 
řad C, C1, C2 - FF DN 80 - 750            2=2,000 [F] 
řad C, C1, C2 - FF DN 80 - 800            1=1,000 [G] 
Celkem: A+B+C+D+E+F+G=18,000 [H]</t>
  </si>
  <si>
    <t>857 9401 R</t>
  </si>
  <si>
    <t>příl. D 1.3.08 
řady C, C1, C2                      47=47,000 [A] 
řady C, C1, C2 - tl.zk.           2=2,000 [B] 
NZ - tl. zk.                         2 + 2=4,000 [C] 
Celkem: A+B+C=53,000 [D]</t>
  </si>
  <si>
    <t>857 9402 R</t>
  </si>
  <si>
    <t>příl. D 1.3.08 
řady C, C1, C2                      4=4,000 [A] 
řady C, C1, C2 - tl.zk.         1=1,000 [B] 
Celkem: A+B=5,000 [C]</t>
  </si>
  <si>
    <t>857 9403 R</t>
  </si>
  <si>
    <t>příl. D 1.3.08 
řady C, C1, C2                      20=20,000 [A] 
řady C, C1, C2 - tl.zk.           3=3,000 [B] 
Celkem: A+B=23,000 [C]</t>
  </si>
  <si>
    <t>857 9404 R</t>
  </si>
  <si>
    <t>D + M  Samosmrštitelná manžeta na hrdlo potrubí TLT DN 80</t>
  </si>
  <si>
    <t>příl. D 1.3.08 
řady C, C1, C2                5=5,000 [A]</t>
  </si>
  <si>
    <t>857 9405 R</t>
  </si>
  <si>
    <t>příl. D 1.3.08 
řady C, C1, C2                11=11,000 [A]</t>
  </si>
  <si>
    <t>857 9406 R</t>
  </si>
  <si>
    <t>příl. D 1.3.08 
řady C, C1, C2                100=100,000 [A]</t>
  </si>
  <si>
    <t>příl. D 1.3.08 
řad C2                  2=2,000 [A] 
NZ ZetOffice     5=5,000 [B] 
NZ Nová Zbr.     5=5,000 [C] 
Celkem: A+B+C=12,000 [D]</t>
  </si>
  <si>
    <t>příl. D 1.3.08 
řady 
N kus DN 80                9=9,000 [A] 
F kus DN 80                  1=1,000 [B] 
tl.zk. X kus DN 80       2=2,000 [C] 
NZ - jištění                  3 + 2=5,000 [D] 
NZ - X kus                    2 + 2=4,000 [E] 
Celkem: A+B+C+D+E=21,000 [F]</t>
  </si>
  <si>
    <t>příl. D 1.3.08 
NZ ZetOffice     1=1,000 [A] 
NZ Nová Zbr.     1=1,000 [B] 
Celkem: A+B=2,000 [C]</t>
  </si>
  <si>
    <t>příl. D 1.3.08 
řad C1 - F kus  DN 100          1=1,000 [A] 
řad C1 - E kus  DN 100          1=1,000 [B] 
řad C1 - FFR kus  DN 100     1=1,000 [C] 
pro TL. ZK.                                 1=1,000 [D] 
Celkem: A+B+C+D=4,000 [E]</t>
  </si>
  <si>
    <t>příl. D 1.3.08 
řad C1 - MMA kus  DN 100/80          1=1,000 [A]</t>
  </si>
  <si>
    <t>příl. D 1.3.08 
řad C1 - T kus  DN 100/80          1=1,000 [A]</t>
  </si>
  <si>
    <t>příl. D 1.3.08 
řad C - MMK 11°            9=9,000 [A] 
řad C - MMK 22°            4=4,000 [B] 
řad C - MMK 45°            1=1,000 [C] 
řad C - U kus                   1=1,000 [D] 
Celkem: A+B+C+D=15,000 [E]</t>
  </si>
  <si>
    <t>příl. D 1.3.08 
řad C - E kus                    4=4,000 [A] 
řad C - F kus                    2=2,000 [B] 
řad C - X kus                    1=1,000 [C] 
pro TL. ZK. - X kus         2                  =2,000 [D] 
Celkem: A+B+C+D=9,000 [E]</t>
  </si>
  <si>
    <t>857373131</t>
  </si>
  <si>
    <t>Montáž litinových tvarovek odbočných hrdlových otevřený výkop s integrovaným těsněním DN 300</t>
  </si>
  <si>
    <t>Montáž litinových tvarovek na potrubí litinovém tlakovém odbočných na potrubí z trub hrdlových v otevřeném výkopu, kanálu nebo v šachtě s integrovaným těsněním DN 300</t>
  </si>
  <si>
    <t>příl. D 1.3.08 
řad C - MMA kus  DN 300/80           1=1,000 [A]</t>
  </si>
  <si>
    <t>příl. D 1.3.08 
řad C - T kus  DN 300/80          7=7,000 [A] 
řad C - T kus  DN 300/100        1=1,000 [B] 
řad C - T kus  DN 300/300        1=1,000 [C] 
Celkem: A+B+C=9,000 [D]</t>
  </si>
  <si>
    <t>871241151</t>
  </si>
  <si>
    <t>Montáž potrubí z PE100 SDR 17 otevřený výkop svařovaných na tupo D 90 x 5,4 mm</t>
  </si>
  <si>
    <t>Montáž vodovodního potrubí z plastů v otevřeném výkopu z polyetylenu PE 100 svařovaných na tupo SDR 17/PN10 D 90 x 5,4 mm</t>
  </si>
  <si>
    <t>příl. D 1.3.08 
NZ       30.0 + 10.0=40,000 [A]</t>
  </si>
  <si>
    <t>příl. D 1.3.08 
řady C, C1, C2        10=10,000 [A] 
NZ                             1 + 1=2,000 [B] 
Celkem: A+B=12,000 [C]</t>
  </si>
  <si>
    <t>příl. D 1.3.08 
řady C, C1, C2        9=9,000 [A]</t>
  </si>
  <si>
    <t>příl. D 1.3.08 
řady C, C1, C2        1=1,000 [A]</t>
  </si>
  <si>
    <t>příl. D 1.3.08 
řady C, C1, C2        5=5,000 [A]</t>
  </si>
  <si>
    <t>892241111</t>
  </si>
  <si>
    <t>Tlaková zkouška vodou potrubí DN do 80</t>
  </si>
  <si>
    <t>Tlakové zkoušky vodou na potrubí DN do 80</t>
  </si>
  <si>
    <t>řad C2                                        4.50 * 2=9,000 [A] 
NZ - ZETOFFIS                          30.0 * 2   =60,000 [B] 
NZ - Nová Zbrojovka             10.0 * 2=20,000 [C] 
Celkem: A+B+C=89,000 [D]</t>
  </si>
  <si>
    <t>892271111</t>
  </si>
  <si>
    <t>Tlaková zkouška vodou potrubí DN 100</t>
  </si>
  <si>
    <t>Tlakové zkoušky vodou na potrubí DN 100 nebo 125</t>
  </si>
  <si>
    <t>řad C1              40.40 * 2=80,800 [A]</t>
  </si>
  <si>
    <t>892273122</t>
  </si>
  <si>
    <t>Proplach a dezinfekce vodovodního potrubí DN od 80 do 125</t>
  </si>
  <si>
    <t>řad C1                                       40.40=40,400 [A] 
řad C2                                        4.50=4,500 [B] 
NZ - ZETOFFIS                          30.0   =30,000 [C] 
NZ - Nová Zbrojovka             10.0=10,000 [D] 
Celkem: A+B+C+D=84,900 [E]</t>
  </si>
  <si>
    <t>řad C            276.02 * 2=552,040 [A]</t>
  </si>
  <si>
    <t>řad C            276.02=276,020 [A]</t>
  </si>
  <si>
    <t>Demontáž potrubí náhradního zásobování  D 90 mm</t>
  </si>
  <si>
    <t>demontáž potrubí NZ  vč. tvarovek 
rozebrání, přemístění popř. odvoz a likvidace potrubí         30.0=30,000 [A]</t>
  </si>
  <si>
    <t>899 9401 R</t>
  </si>
  <si>
    <t>dle TZ - příl. č. D.1.3.01 
vyplnění nefunkčního potrubí  cementopopílkovou směsí 
vč. zabetonování konců v dl. 15,0 m 
m3      0.60=0,600 [A]</t>
  </si>
  <si>
    <t>89940 9401 R</t>
  </si>
  <si>
    <t>příl. D 1.3.08 
řady C, C1, C2        16=16,000 [A]</t>
  </si>
  <si>
    <t>89940 9402 R</t>
  </si>
  <si>
    <t>Orientační sloupek modrobílé barvy v. 2,50 m 
vč. betonové patky a zemních prací, dodávka + montáž 
příl. D 1.3.08 
řady C, C1, C2        9=9,000 [A]</t>
  </si>
  <si>
    <t>89940 9403 R</t>
  </si>
  <si>
    <t>89940 9404 R</t>
  </si>
  <si>
    <t>příl. D 1.3.08 
řady C, C1, C2        40=40,000 [A]</t>
  </si>
  <si>
    <t>příl. D 1.3.08 
řady C, C1, C2        700.0=700,000 [A]</t>
  </si>
  <si>
    <t>příl. D 1.3.08 
řady C, C1, C2        360.0=360,000 [A]</t>
  </si>
  <si>
    <t>kamenivo     39.360=39,360 [A]</t>
  </si>
  <si>
    <t>odvoz na skládku do 10 km 
39.360 * (10 - 1)=354,240 [A]</t>
  </si>
  <si>
    <t>997221561</t>
  </si>
  <si>
    <t>Vodorovná doprava suti z kusových materiálů do 1 km</t>
  </si>
  <si>
    <t>Vodorovná doprava suti bez naložení, ale se složením a s hrubým urovnáním z kusových materiálů, na vzdálenost do 1 km</t>
  </si>
  <si>
    <t>997221569</t>
  </si>
  <si>
    <t>Příplatek ZKD 1 km u vodorovné dopravy suti z kusových materiálů</t>
  </si>
  <si>
    <t>odvoz na skládku do 10 km 
4.784 * (10 - 1)=43,056 [A]</t>
  </si>
  <si>
    <t>997221655</t>
  </si>
  <si>
    <t>Poplatek za uložení na skládce (skládkovné) zeminy a kamení kód odpadu 17 05 04</t>
  </si>
  <si>
    <t>Poplatek za uložení stavebního odpadu na skládce (skládkovné) zeminy a kamení zatříděného do Katalogu odpadů pod kódem 17 05 04</t>
  </si>
  <si>
    <t>SO 344.1</t>
  </si>
  <si>
    <t>Úprava vodovodní přípojky ZETOFFICE</t>
  </si>
  <si>
    <t>příl. č. D.1.3.05 
1.20 * 8.0=9,600 [A]</t>
  </si>
  <si>
    <t>kabely       2 * 1.50=3,000 [A]</t>
  </si>
  <si>
    <t>132254203</t>
  </si>
  <si>
    <t>Hloubení zapažených rýh š do 2000 mm v hornině třídy těžitelnosti I skupiny 3 objem do 100 m3</t>
  </si>
  <si>
    <t>Hloubení zapažených rýh šířky přes 800 do 2 000 mm strojně s urovnáním dna do předepsaného profilu a spádu v hornině třídy těžitelnosti I skupiny 3 přes 50 do 100 m3</t>
  </si>
  <si>
    <t>příl. č. D.1.3.06 
8.0 * 1.10 * 1.30=11,440 [A] 
rozšíření pro vodoměrnou šachtu 
6.90 * 4.50 * 1.55 + 0.70 * 0.70 * 1.0=48,618 [B] 
6.90 * 1.70 * 1.30 * 2=30,498 [C] 
Celkem: A+B+C=90,556 [D]</t>
  </si>
  <si>
    <t>kabely            1.10 * 1.60 * 3.0=5,280 [A]</t>
  </si>
  <si>
    <t>2.0 * 1.30 * 2=5,200 [A]</t>
  </si>
  <si>
    <t>(6.90 + 4.50) * 2 * 2.85=64,980 [A]</t>
  </si>
  <si>
    <t>Odvoz výkopu na skládku do 10 km 
výkop     90.556=90,556 [A]</t>
  </si>
  <si>
    <t>90.556 * 2.0 t/m3=181,112 [A]</t>
  </si>
  <si>
    <t>90.556=90,556 [A]</t>
  </si>
  <si>
    <t>zásyp štěrkodrtí fr. 0/63 
výkop                      90.556=90,556 [A] 
odp. lože             - 0.407=-0,407 [B] 
odp. obsyp          - 1.384=-1,384 [C] 
odp. šachta       - 4.20 * 2.10 * 2.50=-22,050 [D] 
Celkem: A+B+C+D=66,715 [E]</t>
  </si>
  <si>
    <t>(7.90 - 4.20) * 1.10 * 0.34=1,384 [A]</t>
  </si>
  <si>
    <t>1.384 * 1.01 * 2.0 t/m3=2,796 [A]</t>
  </si>
  <si>
    <t>66.715 * 1.01 * 2.0 t/m3=134,764 [A]</t>
  </si>
  <si>
    <t>Vodoměrná šachta - příl.č. D 1.3.03 
(4.50 + 2.10) * 2 * 2.50=33,000 [A] 
(1.40 + 1.10) * 2 * 0.37 * 2=3,700 [B] 
Celkem: A+B=36,700 [C]</t>
  </si>
  <si>
    <t>(7.90 - 4.20) * 1.10 * 0.10=0,407 [A]</t>
  </si>
  <si>
    <t>Vodoměrná šachta - příl.č. D 1.3.03 
4.50 * 2.10 * 0.10=0,945 [A]</t>
  </si>
  <si>
    <t>Vodoměrná šachta - příl.č. D 1.3.03 
0.30 * 0.20 * 1.30 * 2=0,156 [A]</t>
  </si>
  <si>
    <t>Vodoměrná šachta - příl.č. D 1.3.03 
(4.20 + 2.10) * 2 * 0.10=1,260 [A]</t>
  </si>
  <si>
    <t>VŠ             (0.30 + 0.20) * 2 * 1.30=1,300 [A]</t>
  </si>
  <si>
    <t>564851011</t>
  </si>
  <si>
    <t>Podklad ze štěrkodrtě ŠD plochy do 100 m2 tl 150 mm</t>
  </si>
  <si>
    <t>Podklad ze štěrkodrti ŠD s rozprostřením a zhutněním plochy jednotlivě do 100 m2, po zhutnění tl. 150 mm</t>
  </si>
  <si>
    <t>obnova zámkové dlažby 
podklad pod dlažbu       9.60=9,600 [A]</t>
  </si>
  <si>
    <t>564952111</t>
  </si>
  <si>
    <t>Podklad z mechanicky zpevněného kameniva MZK tl 150 mm</t>
  </si>
  <si>
    <t>Podklad z mechanicky zpevněného kameniva MZK (minerální beton) s rozprostřením a s hutněním, po zhutnění tl. 150 mm</t>
  </si>
  <si>
    <t>obnova zámkové dlažby      9.60=9,600 [A]</t>
  </si>
  <si>
    <t>Vodoměrná šachta - příl.č. D 1.3.03 
3.60 * 1.20=4,320 [A]</t>
  </si>
  <si>
    <t>Vodoměrná šachta - příl.č. D 1.3.03 
(3.60 + 1.20) * 2 * 1.85=17,760 [A] 
0.70 * 0.57 * 4 * 2=3,192 [B] 
Celkem: A+B=20,952 [C]</t>
  </si>
  <si>
    <t>Vodoměrná šachta - příl.č. D 1.3.03 
strop        4.20 * 1.80 * 0.075=0,567 [A]</t>
  </si>
  <si>
    <t>Vodoměrná šachta - příl.č. D 1.3.03 
strop        4.20 * 1.80 * 0.10=0,756 [A]</t>
  </si>
  <si>
    <t>Vodoměrná šachta - příl.č. D 1.3.03 
odvodňovací jímka      0.30 * 0.12 * 4=0,144 [A]</t>
  </si>
  <si>
    <t>Vodoměrná šachta - příl.č. D 1.3.03 
dno    3.60 * 1.20  =4,320 [A]</t>
  </si>
  <si>
    <t>Vodoměrná šachta - příl.č. D 1.3.03 
vni dno       3.60 * 1.20=4,320 [A]</t>
  </si>
  <si>
    <t>Vodoměrná šachta - příl.č. D 1.3.03 
dno          4.20 * 1.80 =7,560 [A]</t>
  </si>
  <si>
    <t>15.12 + 33.286=48,406 [A] 
A * 1.1655Koeficient množství=56,417 [B]</t>
  </si>
  <si>
    <t>38.465 + 70.144=108,609 [A] 
A * 1.05Koeficient množství=114,039 [B]</t>
  </si>
  <si>
    <t>Vodoměrná šachta - příl.č. D 1.3.03 
dno a strop            4.20 * 1.80 * 2=15,120 [A]</t>
  </si>
  <si>
    <t>Vodoměrná šachta - příl.č. D 1.3.03 
stěny      (4.203 + 1.803) * 2 * 2.50 + 1.10 * 0.37 * 4 * 2=33,286 [A]</t>
  </si>
  <si>
    <t>Vodoměrná šachta - příl.č. D 1.3.03 
dno                      4.50 * 2.10 * 2=18,900 [A] 
strop                   4.55 * 2.15 * 2=19,565 [B] 
Celkem: A+B=38,465 [C]</t>
  </si>
  <si>
    <t>Vodoměrná šachta - příl.č. D 1.3.03 
(4.20 + 2.10) * 2 * 2.46=30,996 [A] 
(4.25 + 2.15) * 2 * 2.46=31,488 [B] 
1.10 * 0.40 * 4 * 2=3,520 [C] 
1.15 * 0.45 * 4 * 2=4,140 [D] 
Celkem: A+B+C+D=70,144 [E]</t>
  </si>
  <si>
    <t>72223 94101 R</t>
  </si>
  <si>
    <t>72223 94102 R</t>
  </si>
  <si>
    <t>Mosazné koleno 90° vni/vně závit   DN 50, PN 10</t>
  </si>
  <si>
    <t>příl. D 1.3.09         1=1,000 [A]</t>
  </si>
  <si>
    <t>722230106</t>
  </si>
  <si>
    <t>Ventil přímý G 2" se dvěma závity - vni/vně závit</t>
  </si>
  <si>
    <t>Armatury se dvěma závity ventily přímé G 2"</t>
  </si>
  <si>
    <t>pro tlakové zkoušky 
příl. D 1.3.09         2=2,000 [A]</t>
  </si>
  <si>
    <t>722262151</t>
  </si>
  <si>
    <t>Vodoměr přírubový šroubový do 40°C DN 50 horizontální</t>
  </si>
  <si>
    <t>Vodoměry pro vodu do 40°C přírubové šroubové horizontální DN 50</t>
  </si>
  <si>
    <t>767 94101 R</t>
  </si>
  <si>
    <t>Vodoměrná šachta - příl.č. D 1.3.03 
Odnímatelné madlo u vstupu do šachty 
nerez ocel  44,5x3 mm  
Z/4       4=4,000 [A]</t>
  </si>
  <si>
    <t>767 94102 R</t>
  </si>
  <si>
    <t>Objímka pro stažení hydroizolace na potrubí  DN 80 
dvoudílná objímka z nerez oceli pro stažení izolace na potrubí  DN 80 
vodoměrná šachta - Z/5       2=2,000 [A]</t>
  </si>
  <si>
    <t>422 94101 R</t>
  </si>
  <si>
    <t>42273006</t>
  </si>
  <si>
    <t>montážní vložka přírubová litinová DN 80 PN 16</t>
  </si>
  <si>
    <t>42283043</t>
  </si>
  <si>
    <t>klapka zpětná samočinná přírubová litinová PN 16 pro vodu DN 80</t>
  </si>
  <si>
    <t>552 94101 R</t>
  </si>
  <si>
    <t>příl. D 1.3.09         6.0=6,000 [A] 
A * 1.01Koeficient množství=6,060 [B]</t>
  </si>
  <si>
    <t>552 94102 R</t>
  </si>
  <si>
    <t>552 94103 R</t>
  </si>
  <si>
    <t>Tvarovka s jištěním proti posuvu   DN 80, PN10</t>
  </si>
  <si>
    <t>tvarovka s jištěním proti posuvu (hrdlo - příruba)   DN 80, PN10 
 pro potrubí  TLT a TL         1=1,000 [A] 
A * 1.01Koeficient množství=1,010 [B]</t>
  </si>
  <si>
    <t>552 94104 R</t>
  </si>
  <si>
    <t>Odšroubovatelná kotvící příruba   DN 80</t>
  </si>
  <si>
    <t>552 94105 R</t>
  </si>
  <si>
    <t>Tvarovka přírubová s hrdlem se zámkem  E kus  DN 80</t>
  </si>
  <si>
    <t>552 94106 R</t>
  </si>
  <si>
    <t>Čistící kus s filtrem s nerez sítem  DN 80</t>
  </si>
  <si>
    <t>552 94107 R</t>
  </si>
  <si>
    <t>55253239</t>
  </si>
  <si>
    <t>tvarovka přírubová litinová vodovodní PN10/16 DN 80 dl 400mm</t>
  </si>
  <si>
    <t>55253508</t>
  </si>
  <si>
    <t>tvarovka přírubová litinová s přírubovou odbočkou,práškový epoxid tl 250µm T-kus DN 80/50</t>
  </si>
  <si>
    <t>55253608</t>
  </si>
  <si>
    <t>přechod přírubový litinový PN10/40 FFR-kus dl 200mm DN 80/50</t>
  </si>
  <si>
    <t>55253689</t>
  </si>
  <si>
    <t>příruba závitová litinová vodovodní s vnitřním závitem 2" PN10/16 XG-kus DN 80</t>
  </si>
  <si>
    <t>příruba závitová  litinová vodovodní s vnitřním závitem 2" PN10/16 XG-kus DN 80</t>
  </si>
  <si>
    <t>POPIS PRO NÁSLEDUJÍCÍ POLOŽKY 
Trouby z tvárné litiny dle CSN EN 545 ISO 2531, hrdlové se zámkovými spoji, třídy Class.  
    s tl. stěny DN 80 min. 4,7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D.1.3.09  SO 344.1 - Výpis potrubí, tvarovek a armatur 
0=0,000 [A]</t>
  </si>
  <si>
    <t>příl.č. D.1.3.09        
SO 344.1             3.50=3,500 [A]</t>
  </si>
  <si>
    <t>příl. D 1.3.09 
FF DN 80 - 200            1=1,000 [A] 
FF DN 80 - 400            1=1,000 [B] 
FF DN 80 - 1000          2=2,000 [C] 
Celkem: A+B+C=4,000 [D]</t>
  </si>
  <si>
    <t>857 94101 R</t>
  </si>
  <si>
    <t>D + M  Přírubový spoj  DN 50, PN 10</t>
  </si>
  <si>
    <t>příl. D 1.3.09 
přípojka                4=4,000 [A]</t>
  </si>
  <si>
    <t>857 94102 R</t>
  </si>
  <si>
    <t>příl. D 1.3.09 
přípojka                   14=14,000 [A] 
přípojka - tl.zk.       2         =2,000 [B] 
Celkem: A+B=16,000 [C]</t>
  </si>
  <si>
    <t>857 94103 R</t>
  </si>
  <si>
    <t>příl. D 1.3.09          7=7,000 [A]</t>
  </si>
  <si>
    <t>příl. D 1.3.09 
MMK 45°          2   =2,000 [A] 
jištění               1=1,000 [B] 
Celkem: A+B=3,000 [C]</t>
  </si>
  <si>
    <t>příl. D 1.3.09 
E kus DN 80                              2=2,000 [A] 
FFR kus DN 80                         2=2,000 [B] 
F kus DN 80                              2=2,000 [C] 
kotvící příruba  DN 80           2=2,000 [D] 
X kus s otv.  DN 80                1=1,000 [E] 
Q kus DN 80                            1=1,000 [F] 
čistící kus s filtrem                 1=1,000 [G] 
tl.zk. X kus se záv.                  2=2,000 [H] 
Celkem: A+B+C+D+E+F+G+H=13,000 [I]</t>
  </si>
  <si>
    <t>příl. D 1.3.09 
 T kus  DN 80/50              1=1,000 [A]</t>
  </si>
  <si>
    <t>příl. D 1.3.09 
DN 80  F5          1=1,000 [A] 
DN 80  F4          2=2,000 [B] 
Celkem: A+B=3,000 [C]</t>
  </si>
  <si>
    <t>891244121</t>
  </si>
  <si>
    <t>Montáž  montážních vložek DN 80</t>
  </si>
  <si>
    <t>Montáž vodovodních armatur na potrubí kompenzátorů ucpávkových a gumových nebo montážních vložek DN 80</t>
  </si>
  <si>
    <t>příl. D 1.3.09       1=1,000 [A]</t>
  </si>
  <si>
    <t>891245321</t>
  </si>
  <si>
    <t>Montáž zpětných klapek DN 80</t>
  </si>
  <si>
    <t>Montáž vodovodních armatur na potrubí zpětných klapek DN 80</t>
  </si>
  <si>
    <t>7.90 * 2=15,800 [A]</t>
  </si>
  <si>
    <t>Vodoměrná šachta - příl.č. D 1.3.03 
4.20 * 1.80 * 0.30=2,268 [A] 
(4.20 + 1.20) * 2 * 1.85 * 0.30=5,994 [B] 
(1.10 + 0.70) * 2 * 0.37 * 0.20 * 2=0,533 [C] 
Celkem: A+B+C=8,795 [D]</t>
  </si>
  <si>
    <t>Vodoměrná šachta - příl.č. D 1.3.03 
4.20 * 1.80 * 0.20=1,512 [A] 
odp.     - 0.70 * 0.70 * 0.20 * 2=-0,196 [B] 
Celkem: A+B=1,316 [C]</t>
  </si>
  <si>
    <t>Vodoměrná šachta - příl.č. D 1.3.03 
čerpací jímka        1=1,000 [A]</t>
  </si>
  <si>
    <t>Vodoměrná šachta - příl.č. D 1.3.03 
(4.20 + 1.80) * 2 * 2.35=28,200 [A] 
(3.60 + 1.20) * 2 * 1.85=17,760 [B] 
0.30 * 0.15 * 4=0,180 [C] 
(1.10 * 0.37 * 4 + 0.70 * 0.57 * 4) * 2=6,448 [D] 
Celkem: A+B+C+D=52,588 [E]</t>
  </si>
  <si>
    <t>Vodoměrná šachta - příl.č. D 1.3.03 
tun      1.500=1,500 [A]</t>
  </si>
  <si>
    <t>Vodoměrná šachta - příl.č. D 1.3.03 
Z/1        2=2,000 [A]</t>
  </si>
  <si>
    <t>89940 94101 R</t>
  </si>
  <si>
    <t>příl. D 1.3.09     3=3,000 [A]</t>
  </si>
  <si>
    <t>89940 94102 R</t>
  </si>
  <si>
    <t>Orientační sloupek modrobílé barvy v. 2,50 m 
vč. betonové patky a zemních prací, dodávka + montáž 
příl. D 1.3.09       1=1,000 [A]</t>
  </si>
  <si>
    <t>příl. D 1.3.09        1=1,000 [A]</t>
  </si>
  <si>
    <t>Vodoměrná šachta - příl.č. D 1.3.03 
Z/3      10=10,000 [A]</t>
  </si>
  <si>
    <t>Vodoměrná šachta - příl.č. D 1.3.03 
Z/2      4=4,000 [A]</t>
  </si>
  <si>
    <t>příl. D 1.3.09         20.0=20,000 [A]</t>
  </si>
  <si>
    <t>příl. D 1.3.09         10.0=10,000 [A]</t>
  </si>
  <si>
    <t>95333 94101 R</t>
  </si>
  <si>
    <t>Těsnění pracovních a dilatačních spár 
Vodoměrná šachta - příl.č. D 1.3.03 
těsnící bobtnající pásek a lepící pasta 
(3.90 + 1.50) * 2 * 2 + 0.90 * 4 * 2=28,800 [A]</t>
  </si>
  <si>
    <t>95333 94102 R</t>
  </si>
  <si>
    <t>Těsnění prostupu potrubí  
Vodoměrná šachta - příl.č. D 1.3.03 
těsnící bobtnající pásek a lepící pasta        2.50=2,500 [A]</t>
  </si>
  <si>
    <t>odvoz na skládku do 10 km 
2.60 * (10 - 1)=23,400 [A]</t>
  </si>
  <si>
    <t>SO 345</t>
  </si>
  <si>
    <t>Vodovod Nová Zbrojovka</t>
  </si>
  <si>
    <t>řad D - přístupový chodnížek            3.0        =3,000 [A]</t>
  </si>
  <si>
    <t>výpočet výměr - řad D 
asfaltová vozovka        137.20=137,200 [A]</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</si>
  <si>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</si>
  <si>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</si>
  <si>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</si>
  <si>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výpočet výměr - řady D1 a D2 
asfaltová vozovka        14.20=14,200 [A]</t>
  </si>
  <si>
    <t>výpočet výměr - řady  D, D1 a D2 
odvoz a další nakládání v režii zhotovitele 
asfaltová vozovka        151.40=151,400 [A]</t>
  </si>
  <si>
    <t>113202111</t>
  </si>
  <si>
    <t>Vytrhání obrub krajníků obrubníků stojatých</t>
  </si>
  <si>
    <t>Vytrhání obrub s vybouráním lože, s přemístěním hmot na skládku na vzdálenost do 3 m nebo s naložením na dopravní prostředek z krajníků nebo obrubníků stojatých</t>
  </si>
  <si>
    <t>řad D           69.0=69,000 [A]</t>
  </si>
  <si>
    <t>zřízení a odstranění 
kpl   2=2,000 [A]</t>
  </si>
  <si>
    <t>11900 9501 R</t>
  </si>
  <si>
    <t>Zajištění pojízdné brány</t>
  </si>
  <si>
    <t>Zajištění stability pojízdné brány při provádění výkopových prací 
kpl         1=1,000 [A]</t>
  </si>
  <si>
    <t>dle podélných profilů 
kabely       11 * 1.5=16,500 [A]</t>
  </si>
  <si>
    <t>výpočet výměr     215.21=215,210 [A]</t>
  </si>
  <si>
    <t>kabely                             1.10 * 1.60 * 16.5=29,040 [A]</t>
  </si>
  <si>
    <t>výpočet výměr     366.0=366,000 [A]</t>
  </si>
  <si>
    <t>Odvoz výkopu na skládku do 10 km 
výpočet výměr             215.21=215,210 [A]</t>
  </si>
  <si>
    <t>215.21 * 2.0 t/m3=430,420 [A]</t>
  </si>
  <si>
    <t>215.21 =215,210 [A]</t>
  </si>
  <si>
    <t>zásyp štěrkodrtí fr. 0/63 
řady - rýha                          114.12=114,120 [A] 
Celkem: A=114,120 [B]</t>
  </si>
  <si>
    <t>výpočet výměr     77.80=77,800 [A]</t>
  </si>
  <si>
    <t>77.8 * 1.01 * 2.0 t/m3=157,156 [A]</t>
  </si>
  <si>
    <t>114.12 * 1.01 * 2.0 t/m3=230,522 [A]</t>
  </si>
  <si>
    <t>výpočet výměr     16.10=16,100 [A]</t>
  </si>
  <si>
    <t>příl. č. D.1.3.06   
Bloky pod hydranty         0.03 m3 * 8=0,240 [A]</t>
  </si>
  <si>
    <t>hydranty         0.30 * 0.30 * 4 * 8=2,880 [A]</t>
  </si>
  <si>
    <t>výpočet výměr - D1 a D2 
asfaltová vozovka          14.20=14,200 [A]</t>
  </si>
  <si>
    <t>564761111</t>
  </si>
  <si>
    <t>Podklad z kameniva hrubého drceného vel. 0-63 mm plochy přes 100 m2 tl 200 mm</t>
  </si>
  <si>
    <t>Podklad nebo kryt z kameniva hrubého drceného vel. 32-63 mm s rozprostřením a zhutněním plochy přes 100 m2, po zhutnění tl. 200 mm</t>
  </si>
  <si>
    <t>výpočet výměr - D 
asfaltová vozovka          137.20=137,200 [A]</t>
  </si>
  <si>
    <t>obnova zámkové dlažby      3.0=3,000 [A]</t>
  </si>
  <si>
    <t>asfaltová vozovka       151.40=151,400 [A]</t>
  </si>
  <si>
    <t>72223 9501 R</t>
  </si>
  <si>
    <t>pro tlakové zkoušky 
příl. D 1.3.07        4=4,000 [A]</t>
  </si>
  <si>
    <t>422 9501 R</t>
  </si>
  <si>
    <t>příl. D 1.3.07      9=9,000 [A]</t>
  </si>
  <si>
    <t>422 9502 R</t>
  </si>
  <si>
    <t>422 9503 R</t>
  </si>
  <si>
    <t>příl. D 1.3.07 
řady                 4=4,000 [A]</t>
  </si>
  <si>
    <t>422 9504 R</t>
  </si>
  <si>
    <t>422 9505 R</t>
  </si>
  <si>
    <t>552 9501 R</t>
  </si>
  <si>
    <t>příl. D 1.3.07         6.0=6,000 [A] 
A * 1.01Koeficient množství=6,060 [B]</t>
  </si>
  <si>
    <t>552 9502 R</t>
  </si>
  <si>
    <t>příl. D 1.3.07         12.0=12,000 [A] 
A * 1.01Koeficient množství=12,120 [B]</t>
  </si>
  <si>
    <t>552 9503 R</t>
  </si>
  <si>
    <t>příl. D 1.3.07         114.30=114,300 [A] 
A * 1.01Koeficient množství=115,443 [B]</t>
  </si>
  <si>
    <t>552 9504 R</t>
  </si>
  <si>
    <t>552 9505 R</t>
  </si>
  <si>
    <t>tvarovka s jištěním proti posuvu (hrdlo - hrdlo)   DN 80, PN16 
 pro potrubí  TLT a TL         1=1,000 [A] 
A * 1.01Koeficient množství=1,010 [B]</t>
  </si>
  <si>
    <t>552 9506 R</t>
  </si>
  <si>
    <t>Tvarovka s jištěním proti posuvu - speciální příruba   DN 80, PN16</t>
  </si>
  <si>
    <t>tvarovka s jištěním proti posuvu  DN 80, PN16 - speciální příruba 
 pro potrubí  TLT         1=1,000 [A] 
A * 1.01Koeficient množství=1,010 [B]</t>
  </si>
  <si>
    <t>552 9507 R</t>
  </si>
  <si>
    <t>552 9508 R</t>
  </si>
  <si>
    <t>Tvarovka s jištěním proti posuvu - speciální příruba   DN 150, PN16</t>
  </si>
  <si>
    <t>tvarovka s jištěním proti posuvu  DN 150, PN16 - speciální příruba 
 pro potrubí  TLT         1=1,000 [A] 
A * 1.01Koeficient množství=1,010 [B]</t>
  </si>
  <si>
    <t>552 9509 R</t>
  </si>
  <si>
    <t>koleno hrdlové z tvárné litiny   MMK-kus DN 200-11° se zámky v hrdlech</t>
  </si>
  <si>
    <t>552 9510 R</t>
  </si>
  <si>
    <t>koleno hrdlové z tvárné litiny   MMK-kus DN 200-22° se zámky v hrdlech</t>
  </si>
  <si>
    <t>552 9511 R</t>
  </si>
  <si>
    <t>552 9512 R</t>
  </si>
  <si>
    <t>Tvarovka s jištěním proti posuvu   DN 200, PN16</t>
  </si>
  <si>
    <t>tvarovka s jištěním proti posuvu (hrdlo - hrdlo)   DN 200, PN16 
 pro potrubí  TLT a TL         1=1,000 [A] 
A * 1.01Koeficient množství=1,010 [B]</t>
  </si>
  <si>
    <t>552 9513 R</t>
  </si>
  <si>
    <t>552 9514 R</t>
  </si>
  <si>
    <t>Tvarovka s jištěním proti posuvu - speciální příruba   DN 200, PN16</t>
  </si>
  <si>
    <t>tvarovka s jištěním proti posuvu  DN 200, PN16 - speciální příruba 
 pro potrubí  TLT         2=2,000 [A] 
A * 1.01Koeficient množství=2,020 [B]</t>
  </si>
  <si>
    <t>55253246</t>
  </si>
  <si>
    <t>tvarovka přírubová litinová vodovodní PN10/16 DN 80 dl 900mm</t>
  </si>
  <si>
    <t>55253527</t>
  </si>
  <si>
    <t>tvarovka přírubová litinová s přírubovou odbočkou,práškový epoxid tl 250µm T-kus DN 150/80</t>
  </si>
  <si>
    <t>55253532</t>
  </si>
  <si>
    <t>tvarovka přírubová litinová s přírubovou odbočkou,práškový epoxid tl 250µm T-kus DN 200/80</t>
  </si>
  <si>
    <t>55253535</t>
  </si>
  <si>
    <t>tvarovka přírubová litinová s přírubovou odbočkou,práškový epoxid tl 250µm T-kus DN 200/150</t>
  </si>
  <si>
    <t>55253616</t>
  </si>
  <si>
    <t>přechod přírubový,práškový epoxid tl 250µm FFR-kus litinový DN 150/80</t>
  </si>
  <si>
    <t>55253716</t>
  </si>
  <si>
    <t>příruba zaslepovací litinová vodovodní s vnitřním závitem 1" PN10/16 XG-kus DN 200</t>
  </si>
  <si>
    <t>POPIS PRO NÁSLEDUJÍCÍ POLOŽKY 
Trouby z tvárné litiny dle CSN EN 545 ISO 2531, hrdlové se zámkovými spoji, třídy Class.  
    s tl. stěny DN80 min. 4,7 mm, DN150  min. 4,7 mm a DN200 min.4,8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D.1.3.07 SO 345 - Výpis potrubí, tvarovek a armatur 
0=0,000 [A]</t>
  </si>
  <si>
    <t>příl.č. D.1.3.07       
SO 345             6.0=6,000 [A]</t>
  </si>
  <si>
    <t>příl.č. D.1.3.07       
SO 345             12.0=12,000 [A]</t>
  </si>
  <si>
    <t>příl.č. D.1.3.07       
SO 345             114.30=114,300 [A]</t>
  </si>
  <si>
    <t>příl. D 1.3.07 
FF DN 80 - 200            8=8,000 [A] 
FF DN 80 - 550            4=4,000 [B] 
FF DN 80 - 700            1=1,000 [C] 
FF DN 80 - 800            2=2,000 [D] 
FF DN 80 - 900            1=1,000 [E] 
Celkem: A+B+C+D+E=16,000 [F]</t>
  </si>
  <si>
    <t>857 9501 R</t>
  </si>
  <si>
    <t>příl. D 1.3.07 
řady                 41=41,000 [A] 
tl. zk.                1=1,000 [B] 
Celkem: A+B=42,000 [C]</t>
  </si>
  <si>
    <t>857 9502 R</t>
  </si>
  <si>
    <t>příl. D 1.3.07 
řady                 4=4,000 [A] 
tl. zk.                1=1,000 [B] 
Celkem: A+B=5,000 [C]</t>
  </si>
  <si>
    <t>857 9503 R</t>
  </si>
  <si>
    <t>příl. D 1.3.07 
řady                 14=14,000 [A] 
tl. zk.                2=2,000 [B] 
Celkem: A+B=16,000 [C]</t>
  </si>
  <si>
    <t>857 9504 R</t>
  </si>
  <si>
    <t>příl. D 1.3.07 
řady                 2=2,000 [A]</t>
  </si>
  <si>
    <t>857 9505 R</t>
  </si>
  <si>
    <t>příl. D 1.3.07      5=5,000 [A]</t>
  </si>
  <si>
    <t>857 9506 R</t>
  </si>
  <si>
    <t>příl. D 1.3.07      4=4,000 [A]</t>
  </si>
  <si>
    <t>857 9507 R</t>
  </si>
  <si>
    <t>příl. D 1.3.07      45=45,000 [A]</t>
  </si>
  <si>
    <t>příl. D 1.3.07     
MMK 45°              2=2,000 [A] 
jištění                    1=1,000 [B] 
Celkem: A+B=3,000 [C]</t>
  </si>
  <si>
    <t>příl. D 1.3.07 
N kus DN 80                     8=8,000 [A] 
tl.zk. - X kus                     1=1,000 [B] 
tl.zk. - jištění                   1=1,000 [C] 
Celkem: A+B+C=10,000 [D]</t>
  </si>
  <si>
    <t>příl. D 1.3.07 
T kus  DN 80/80              1=1,000 [A]</t>
  </si>
  <si>
    <t>příl. D 1.3.07 
F kus  DN 150                      1=1,000 [A] 
E kus  DN 150                      1=1,000 [B] 
FFR kus  DN 150/80           1=1,000 [C] 
tl.zk. - X kus                        1=1,000 [D] 
tl.zk. - jištění                      1=1,000 [E] 
Celkem: A+B+C+D+E=5,000 [F]</t>
  </si>
  <si>
    <t>příl. D 1.3.07 
 T kus  DN 150/80          1=1,000 [A]</t>
  </si>
  <si>
    <t>příl. D 1.3.07 
MMK 11°        4=4,000 [A] 
MMK 22°        1=1,000 [B] 
MMK 45°        1=1,000 [C] 
jištění              1=1,000 [D] 
Celkem: A+B+C+D=7,000 [E]</t>
  </si>
  <si>
    <t>příl. D 1.3.07 
E kus                             3=3,000 [A] 
F kus                              2=2,000 [B] 
tl.zk. - X kus                2=2,000 [C] 
tl.zk. - jištění               2=2,000 [D] 
Celkem: A+B+C+D=9,000 [E]</t>
  </si>
  <si>
    <t>857354122</t>
  </si>
  <si>
    <t>Montáž litinových tvarovek odbočných přírubových otevřený výkop DN 200</t>
  </si>
  <si>
    <t>Montáž litinových tvarovek na potrubí litinovém tlakovém odbočných na potrubí z trub přírubových v otevřeném výkopu, kanálu nebo v šachtě DN 200</t>
  </si>
  <si>
    <t>příl. D 1.3.07 
T kus - DN 200/80            5=5,000 [A] 
T kus - DN 200/150          1=1,000 [B] 
Celkem: A+B=6,000 [C]</t>
  </si>
  <si>
    <t>příl. D 1.3.07 
FFR kus - DN 300/200         1=1,000 [A]</t>
  </si>
  <si>
    <t>příl. D 1.3.07 
řady                 9=9,000 [A]</t>
  </si>
  <si>
    <t>příl. D 1.3.07 
řady                 8=8,000 [A]</t>
  </si>
  <si>
    <t>příl. D 1.3.07 
řady                 1=1,000 [A]</t>
  </si>
  <si>
    <t>řad D2        6.20 * 2=12,400 [A]</t>
  </si>
  <si>
    <t>řad D2        6.20=6,200 [A]</t>
  </si>
  <si>
    <t>řad D           115.0 * 2=230,000 [A] 
řad D1           12.0 * 2=24,000 [B] 
Celkem: A+B=254,000 [C]</t>
  </si>
  <si>
    <t>řad D           115.0 =115,000 [A] 
řad D1           12.0=12,000 [B] 
Celkem: A+B=127,000 [C]</t>
  </si>
  <si>
    <t>899 9501 R</t>
  </si>
  <si>
    <t>Demontáž starého  potrubí  DN 80</t>
  </si>
  <si>
    <t>Demontáž potrubí  DN 80</t>
  </si>
  <si>
    <t>vyzvednutí, odvoz a likvidace vč. znaků 
m      6.0=6,000 [A]</t>
  </si>
  <si>
    <t>899 9502 R</t>
  </si>
  <si>
    <t>Demontáž starého  potrubí  DN 200</t>
  </si>
  <si>
    <t>vyzvednutí, odvoz a likvidace vč. znaků 
m      5.0=5,000 [A]</t>
  </si>
  <si>
    <t>89940 9501 R</t>
  </si>
  <si>
    <t>příl. D 1.3.07        15=15,000 [A]</t>
  </si>
  <si>
    <t>89940 9502 R</t>
  </si>
  <si>
    <t>Orientační sloupek modrobílé barvy v. 2,50 m 
vč. betonové patky a zemních prací, dodávka + montáž 
příl. D 1.3.07        3=3,000 [A]</t>
  </si>
  <si>
    <t>89940 9503 R</t>
  </si>
  <si>
    <t>příl. D 1.3.07        8=8,000 [A]</t>
  </si>
  <si>
    <t>89940 9504 R</t>
  </si>
  <si>
    <t>příl. D 1.3.07        10=10,000 [A]</t>
  </si>
  <si>
    <t>příl. D 1.3.07        320.0=320,000 [A]</t>
  </si>
  <si>
    <t>příl. D 1.3.07        150.0=150,000 [A]</t>
  </si>
  <si>
    <t>59217031</t>
  </si>
  <si>
    <t>obrubník betonový silniční 1000x150x250mm</t>
  </si>
  <si>
    <t>využití 50% původních obrubníků' 
m    35.0=35,000 [A] 
A * 1.02Koeficient množství=35,700 [B]</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</si>
  <si>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</si>
  <si>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</si>
  <si>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</si>
  <si>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979 9501 R</t>
  </si>
  <si>
    <t>Rozebrání a obnova prefabrikovaného oplocení</t>
  </si>
  <si>
    <t>Rozebrání a obnova prefabrikovaného oplocení 
rozebrání a obnova jednoho pole oplocení z prefabrikátů 
7 ks  desek + 1 sloupek vč. očištění 
kpl        1=1,000 [A]</t>
  </si>
  <si>
    <t>979024443</t>
  </si>
  <si>
    <t>Očištění vybouraných obrubníků a krajníků silničních</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</si>
  <si>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</si>
  <si>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odvoz na skládku do 10 km 
87.812 * (10 - 1)=790,308 [A]</t>
  </si>
  <si>
    <t>beton          0.780 + 7.175=7,955 [A]</t>
  </si>
  <si>
    <t>odvoz na skládku do 10 km 
7.955 * (10 - 1)=71,595 [A]</t>
  </si>
  <si>
    <t>997221615</t>
  </si>
  <si>
    <t>Poplatek za uložení na skládce (skládkovné) stavebního odpadu betonového kód odpadu 17 01 01</t>
  </si>
  <si>
    <t>Poplatek za uložení stavebního odpadu na skládce (skládkovné) z prostého betonu zatříděného do Katalogu odpadů pod kódem 17 01 01</t>
  </si>
  <si>
    <t>SO 346</t>
  </si>
  <si>
    <t>Vodovodní přípojka  SŽ</t>
  </si>
  <si>
    <t>příl. č. D.1.3.03 
v místě vodoměrné šachty      25.0=25,000 [A]</t>
  </si>
  <si>
    <t>132254202</t>
  </si>
  <si>
    <t>Hloubení zapažených rýh š do 2000 mm v hornině třídy těžitelnosti I skupiny 3 objem do 50 m3</t>
  </si>
  <si>
    <t>Hloubení zapažených rýh šířky přes 800 do 2 000 mm strojně s urovnáním dna do předepsaného profilu a spádu v hornině třídy těžitelnosti I skupiny 3 přes 20 do 50 m3</t>
  </si>
  <si>
    <t>příl. č. D.1.3.06 
5.20 * 1.10 * 1.20=6,864 [A] 
rozšíření pro vodoměrnou šachtu 
3.70 * 3.40 * 2.42=30,444 [B] 
Celkem: A+B=37,308 [C]</t>
  </si>
  <si>
    <t>5.20 * 1.20 * 2=12,480 [A]</t>
  </si>
  <si>
    <t>(3.70 + 3.40) * 2 * 2.42=34,364 [A]</t>
  </si>
  <si>
    <t>Odvoz výkopu na skládku do 10 km 
výkop     37.308=37,308 [A]</t>
  </si>
  <si>
    <t>37.308 * 2.0 t/m3=74,616 [A]</t>
  </si>
  <si>
    <t>37.308=37,308 [A]</t>
  </si>
  <si>
    <t>zásyp štěrkodrtí fr. 0/63 
výkop                      37.308=37,308 [A] 
odp. lože             - 0.66=-0,660 [B] 
odp. obsyp          - 2.244=-2,244 [C] 
odp. šachta       - 2.10 * 1.80 * 2.08=-7,862 [D] 
Celkem: A+B+C+D=26,542 [E]</t>
  </si>
  <si>
    <t>6.0 * 1.10 * 0.34=2,244 [A]</t>
  </si>
  <si>
    <t>2.244 * 1.01 * 2.0 t/m3=4,533 [A]</t>
  </si>
  <si>
    <t>26.542 * 1.01 * 2.0 t/m3=53,615 [A]</t>
  </si>
  <si>
    <t>6.0 * 1.10 * 0.10=0,660 [A]</t>
  </si>
  <si>
    <t>Vodoměrná šachta - příl.č. D 1.3.03 
2.10 * 1.80 * 0.10=0,378 [A]</t>
  </si>
  <si>
    <t>Vodoměrná šachta - příl.č. D 1.3.03 
(2.10 * 1.80) * 2 * 0.10=0,756 [A]</t>
  </si>
  <si>
    <t>obnova zámkové dlažby 
podklad pod dlažbu       25.0=25,000 [A]</t>
  </si>
  <si>
    <t>59245020</t>
  </si>
  <si>
    <t>Distanční dlažba  betonová  přírodní</t>
  </si>
  <si>
    <t>Využití stávající dlažby 70% 
doplnění dle stávající            25.0 m2    * 0.30=7,500 [A] 
A * 1.03Koeficient množství=7,725 [B]</t>
  </si>
  <si>
    <t>obnova zámkové dlažby      25.0=25,000 [A]</t>
  </si>
  <si>
    <t>Vodoměrná šachta - příl.č. D 1.3.03 
1.20 * 0.90=1,080 [A]</t>
  </si>
  <si>
    <t>Vodoměrná šachta - příl.č. D 1.3.03 
(1.20 + 0.90) * 2 * 1.65=6,930 [A] 
0.60 * 0.45 * 4=1,080 [B] 
Celkem: A+B=8,010 [C]</t>
  </si>
  <si>
    <t>Vodoměrná šachta - příl.č. D 1.3.03 
strop        1.80 * 1.50 * 0.075=0,203 [A]</t>
  </si>
  <si>
    <t>Vodoměrná šachta - příl.č. D 1.3.03 
strop        1.80 * 1.50 * 0.10=0,270 [A]</t>
  </si>
  <si>
    <t>Vodoměrná šachta - příl.č. D 1.3.03 
odvodňovací jímka      0.30 * 0.05 * 4=0,060 [A]</t>
  </si>
  <si>
    <t>Vodoměrná šachta - příl.č. D 1.3.03 
dno    1.20 * 0.90=1,080 [A]</t>
  </si>
  <si>
    <t>Vodoměrná šachta - příl.č. D 1.3.03 
vni dno      1.20 * 0.90=1,080 [A]</t>
  </si>
  <si>
    <t>Vodoměrná šachta - příl.č. D 1.3.03 
vně dno          1.80 * 1.50=2,700 [A]</t>
  </si>
  <si>
    <t>5.735 + 15.869=21,604 [A] 
A * 1.1655Koeficient množství=25,179 [B]</t>
  </si>
  <si>
    <t>11.135 + 32.16=43,295 [A] 
A * 1.05Koeficient množství=45,460 [B]</t>
  </si>
  <si>
    <t>Vodoměrná šachta - příl.č. D 1.3.03 
stěny     (2.10 + 1.80) * 2 * 2.40=18,720 [A]</t>
  </si>
  <si>
    <t>Vodoměrná šachta - příl.č. D 1.3.03 
dno a strop            1.85 * 1.55 * 2=5,735 [A]</t>
  </si>
  <si>
    <t>Vodoměrná šachta - příl.č. D 1.3.03 
stěny      (1.803 + 1.503) * 2 * 2.40 =15,869 [A]</t>
  </si>
  <si>
    <t>Vodoměrná šachta - příl.č. D 1.3.03 
dno                      1.80 * 1.50 * 2=5,400 [A] 
strop                   1.85 * 1.55 * 2=5,735 [B] 
Celkem: A+B=11,135 [C]</t>
  </si>
  <si>
    <t>Vodoměrná šachta - příl.č. D 1.3.03 
(1.80 + 1.50) * 2 * 2.40=15,840 [A] 
(1.85 + 1.55) * 2 * 2.40=16,320 [B] 
Celkem: A+B=32,160 [C]</t>
  </si>
  <si>
    <t>722 9007 R</t>
  </si>
  <si>
    <t>Vodoměr SPANNER VM 3-5V/ 1" s prodloužením</t>
  </si>
  <si>
    <t>722 9601 R</t>
  </si>
  <si>
    <t>Kulový ventil CIMBERIO-CIM 283 s rychlospojkou</t>
  </si>
  <si>
    <t>příl. D 1.3.09     1=1,000 [A]</t>
  </si>
  <si>
    <t>722 9602 R</t>
  </si>
  <si>
    <t>Kulový ventil CIMBERIO-CIM 211 se zpětnou klapkou</t>
  </si>
  <si>
    <t>722 9603 R</t>
  </si>
  <si>
    <t>D + M  Spojka T100, spojení dvou hladkých konců  D 40</t>
  </si>
  <si>
    <t>Spojka T100, spojení dvou hladkých konců plast. potrubí   D 40/40 
příl. D 1.3.09     1=1,000 [A]</t>
  </si>
  <si>
    <t>722 9604 R</t>
  </si>
  <si>
    <t>D + M  Spojka T 112  D 40</t>
  </si>
  <si>
    <t>Spojka T112, vně závit/ hladký konec plast. potrubí   D 40/1' 
příl. D 1.3.09     1=1,000 [A]</t>
  </si>
  <si>
    <t>722 9605 R</t>
  </si>
  <si>
    <t>D + M  Koleno T120 - 90°, spojení dvou hladkých konců  D 40</t>
  </si>
  <si>
    <t>Koleno T120 - 90°, spojení dvou hladkých konců plast. potrubí   D 40/40 
příl. D 1.3.09     2=2,000 [A]</t>
  </si>
  <si>
    <t>722 9606 R</t>
  </si>
  <si>
    <t>D + M  Přechodka  T110, D 40/ G 5/4"</t>
  </si>
  <si>
    <t>Přechodka  T 110, vně závit G 5/4'/ hladký konec plast. potrubí D 40/G 5/4' 
příl. D 1.3.09     1=1,000 [A]</t>
  </si>
  <si>
    <t>767 9601 R</t>
  </si>
  <si>
    <t>D + M  Z/5  nerezová trubka  DN 50 s navařeným nerezovým plechem</t>
  </si>
  <si>
    <t>Vodoměrná šachta - příl.č. D 1.3.03 
nerezová trubka  DN 50 s navařeným nerezovým plechem 
pro prostup potrubí stěnou šachty 
Z/5       2=2,000 [A]</t>
  </si>
  <si>
    <t>767 9602 R</t>
  </si>
  <si>
    <t>D + M  Z/6  Objímka pro stažení hydroizolace na potrubí  D 40</t>
  </si>
  <si>
    <t>Objímka pro stažení hydroizolace na potrubí  D 40 
dvoudílná objímka z nerez oceli pro stažení izolace na potrubí  D 40 
vodoměrná šachta - Z/6       2=2,000 [A]</t>
  </si>
  <si>
    <t>28613111</t>
  </si>
  <si>
    <t>trubka vodovodní PE100 RC PN 16 SDR11 40x3,7mm</t>
  </si>
  <si>
    <t>422 9601 R</t>
  </si>
  <si>
    <t>552 9602 R</t>
  </si>
  <si>
    <t>Poklop vodotěsný uzamykatelný z TLT 600 x 600 mm, D400 s rámem</t>
  </si>
  <si>
    <t>Poklop vodotěsný uzamykatelný z TLT 700 x 700 mm, D400 s rámem  
s pantem a těsněním 
Z/1      1=1,000 [A]</t>
  </si>
  <si>
    <t>55253687</t>
  </si>
  <si>
    <t>příruba závitová z tvárné litiny práškový epoxid tl 250µm XG DN 80 závit 5/4"</t>
  </si>
  <si>
    <t>příruba zaslepovací z tvárné litiny práškový epoxid tl 250µm XG DN 80 závit 5/4"</t>
  </si>
  <si>
    <t>857 9601 R</t>
  </si>
  <si>
    <t>příl. D 1.3.09       2=2,000 [A]</t>
  </si>
  <si>
    <t>příl. D 1.3.09 
závitová příruba  DN 80         1=1,000 [A]</t>
  </si>
  <si>
    <t>871171141</t>
  </si>
  <si>
    <t>Montáž potrubí z PE100 SDR 11 otevřený výkop svařovaných na tupo D 40 x 3,7 mm</t>
  </si>
  <si>
    <t>Montáž vodovodního potrubí z plastů v otevřeném výkopu z polyetylenu PE 100 svařovaných na tupo SDR 11/PN16 D 40 x 3,7 mm</t>
  </si>
  <si>
    <t>příl. D 1.3.09       7.0=7,000 [A]</t>
  </si>
  <si>
    <t>příl. D 1.3.09 
DN 80  F5          1=1,000 [A]</t>
  </si>
  <si>
    <t>7.0 * 2=14,000 [A]</t>
  </si>
  <si>
    <t>Vodoměrná šachta - příl.č. D 1.3.03 
1.80 * 1.20 * 0.30=0,648 [A] 
(1.80 + 0.90) * 2 * 1.65 * 0.30=2,673 [B] 
(0.95 * 2 + 0.60) * 2 * 0.30 * 0.15=0,225 [C] 
0.60 * 0.30 * 0.20=0,036 [D] 
Celkem: A+B+C+D=3,582 [E]</t>
  </si>
  <si>
    <t>Vodoměrná šachta - příl.č. D 1.3.03 
1.80 * 1.50 * 0.15=0,405 [A] 
odp.     - 0.60 * 0.60 * 0.15=-0,054 [B] 
Celkem: A+B=0,351 [C]</t>
  </si>
  <si>
    <t>Vodoměrná šachta - příl.č. D 1.3.03 
(1.80 + 1.50) * 2 * 2.10=13,860 [A] 
(1.20 + 0.90) * 2 * 1.65=6,930 [B] 
0.30 * 0.15 * 4=0,180 [C] 
(0.95 + 0.90) * 2 * 0.30=1,110 [D] 
0.60 * 0.45 * 4=1,080 [E] 
Celkem: A+B+C+D+E=23,160 [F]</t>
  </si>
  <si>
    <t>Vodoměrná šachta - příl.č. D 1.3.03 
tun      0.350=0,350 [A]</t>
  </si>
  <si>
    <t>Vodoměrná šachta - příl.č. D 1.3.03 
Z/1        1=1,000 [A]</t>
  </si>
  <si>
    <t>89940 9601 R</t>
  </si>
  <si>
    <t>89940 9602 R</t>
  </si>
  <si>
    <t>89940 9603 R</t>
  </si>
  <si>
    <t>příl. D 1.3.09    2=2,000 [A]</t>
  </si>
  <si>
    <t>Vodoměrná šachta - příl.č. D 1.3.03 
Z/3      5=5,000 [A]</t>
  </si>
  <si>
    <t>Vodoměrná šachta - příl.č. D 1.3.03 
Z/2      1=1,000 [A]</t>
  </si>
  <si>
    <t>89991 9601 R</t>
  </si>
  <si>
    <t>D + M  Kotvení plastového potrubí  D 40 - Z/4</t>
  </si>
  <si>
    <t>Osazení ocelových součástí závěsných a úložných pro potrubí na mostech, konstrukcích apod. hmotnosti jednotlivě do 5 kg</t>
  </si>
  <si>
    <t>Kotvení plastového potrubí  D 40 - Z/4 
ocelová konzola HALFEN       3=3,000 [A]</t>
  </si>
  <si>
    <t>95333 9601 R</t>
  </si>
  <si>
    <t>Těsnění pracovních a dilatačních spár 
Vodoměrná šachta - příl.č. D 1.3.03 
těsnící bobtnající pásek a lepící pasta 
(1.50 + 1.20) * 2 * 2 =10,800 [A]</t>
  </si>
  <si>
    <t>95333 9602 R</t>
  </si>
  <si>
    <t>Těsnění prostupu potrubí  
Vodoměrná šachta - příl.č. D 1.3.03 
těsnící bobtnající pásek a lepící pasta        1.50=1,500 [A]</t>
  </si>
  <si>
    <t>979051121</t>
  </si>
  <si>
    <t>Očištění zámkových dlaždic se spárováním z kameniva těženého při překopech inženýrských sítí</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</si>
  <si>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</si>
  <si>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Využití stávající dlažby 70%      25.0 * 0.7=17,500 [A]</t>
  </si>
  <si>
    <t>odvoz na skládku do 10 km 
6.50 * (10 - 1)=58,500 [A]</t>
  </si>
  <si>
    <t>SO 347</t>
  </si>
  <si>
    <t>Úprava vodovodní přípojky Markéty Kuncové 14a</t>
  </si>
  <si>
    <t>výkop pro uložení náhradního zásobování 
zřízení                                            0.40 * 0.40 * 12.0=1,920 [A] 
demontáž                                    0.40 * 0.40 * 12.0=1,920 [B] 
rozšíření pro napojení NZ      3.0=3,000 [C] 
Celkem: A+B+C=6,840 [D]</t>
  </si>
  <si>
    <t>příl. č. D.1.3.06 
3.20 * 1.10 * 1.10=3,872 [A] 
rozšíření pro vodoměrnou šachtu 
3.70 * 3.40 * 2.0=25,160 [B] 
Celkem: A+B=29,032 [C]</t>
  </si>
  <si>
    <t>3.20 * 1.10 * 2=7,040 [A]</t>
  </si>
  <si>
    <t>VŠ       (3.70 + 3.40) * 2 * 2.0=28,400 [A]</t>
  </si>
  <si>
    <t>Odvoz výkopu na skládku do 10 km 
výkop     29.032 + 1.92=30,952 [A]</t>
  </si>
  <si>
    <t>30.952 * 2.0 t/m3=61,904 [A]</t>
  </si>
  <si>
    <t>30.952=30,952 [A]</t>
  </si>
  <si>
    <t>zásyp štěrkodrtí fr. 0/63 - 50 cm pod pláň komunikace 
výkop                      29.032=29,032 [A] 
odp. lože             - 0.231=-0,231 [B] 
odp. obsyp          - 1.085=-1,085 [C] 
odp. šachta       - 2.10 * 1.80 * (2.0 - 0.50)=-5,670 [D] 
odp.                     - 2.90 * 1.10 * 0.50=-1,595 [E] 
zpětný zásyp rýhy NZ               4.92=4,920 [F] 
Celkem: A+B+C+D+E+F=25,371 [G]</t>
  </si>
  <si>
    <t>174151102</t>
  </si>
  <si>
    <t>Zásyp v prostoru s omezeným pohybem stroje sypaninou se zhutněním</t>
  </si>
  <si>
    <t>Zásyp sypaninou z jakékoliv horniny strojně s uložením výkopku ve vrstvách se zhutněním v prostorách s omezeným pohybem stroje s urovnáním povrchu zásypu</t>
  </si>
  <si>
    <t>zásyp rušené šachty     2.0=2,000 [A]</t>
  </si>
  <si>
    <t>2.90 * 1.10 * 0.34=1,085 [A]</t>
  </si>
  <si>
    <t>1.085 * 1.01 * 2.0 t/m3=2,192 [A]</t>
  </si>
  <si>
    <t>(25.371 + 2) * 1.01 * 2.0 t/m3=55,289 [A]</t>
  </si>
  <si>
    <t>příl. D 1.3.09 
NZ       0.40=0,400 [A]</t>
  </si>
  <si>
    <t>23002 9701 R</t>
  </si>
  <si>
    <t>příl. D 1.3.09 
NZ       1=1,000 [A]</t>
  </si>
  <si>
    <t>2.10 * 1.10 * 0.10=0,231 [A]</t>
  </si>
  <si>
    <t>722 9701 R</t>
  </si>
  <si>
    <t>722 9702 R</t>
  </si>
  <si>
    <t>722 9703 R</t>
  </si>
  <si>
    <t>722 9704 R</t>
  </si>
  <si>
    <t>722 9705 R</t>
  </si>
  <si>
    <t>Koleno T120 - 90°, spojení dvou hladkých konců plast. potrubí   D 40/40 
příl. D 1.3.09 
přípojka        2=2,000 [A] 
NZ                   6=6,000 [B] 
Celkem: A+B=8,000 [C]</t>
  </si>
  <si>
    <t>722 9706 R</t>
  </si>
  <si>
    <t>Přechodka  T 110, vně závit G 5/4'/ hladký konec plast. potrubí D 40/G 5/4' 
příl. D 1.3.09 
přípojka        1=1,000 [A] 
NZ                   1=1,000 [B] 
Celkem: A+B=2,000 [C]</t>
  </si>
  <si>
    <t>722 9707 R</t>
  </si>
  <si>
    <t>D + M  Koleno T121 - 90°, vně závit  D 40/ G 1"</t>
  </si>
  <si>
    <t>Koleno T121 - 90°, vně závit  D 40/ G 1' 
příl. D 1.3.09 
NZ                   1=1,000 [A]</t>
  </si>
  <si>
    <t>767 9701 R</t>
  </si>
  <si>
    <t>767 9702 R</t>
  </si>
  <si>
    <t>422 9701 R</t>
  </si>
  <si>
    <t>42210100</t>
  </si>
  <si>
    <t>kolo ruční pro DN 40-50 D 150mm</t>
  </si>
  <si>
    <t>552 9701 R</t>
  </si>
  <si>
    <t>tvarovka s jištěním proti posuvu (hrdlo - příruba)   DN 80, PN10 
 pro potrubí           2=2,000 [A] 
A * 1.01Koeficient množství=2,020 [B]</t>
  </si>
  <si>
    <t>552 9702 R</t>
  </si>
  <si>
    <t>857 9701 R</t>
  </si>
  <si>
    <t>příl. D 1.3.09 
přípojka        3=3,000 [A] 
NZ                   3=3,000 [B] 
Celkem: A+B=6,000 [C]</t>
  </si>
  <si>
    <t>příl. D 1.3.09 
jištění - přípojka       1=1,000 [A] 
jištění - NZ                  1=1,000 [B] 
Celkem: A+B=2,000 [C]</t>
  </si>
  <si>
    <t>příl. D 1.3.09 
přípojka - závitová příruba  DN 80         2=2,000 [A] 
NZ - závitová příruba  DN 80                    2=2,000 [B] 
Celkem: A+B=4,000 [C]</t>
  </si>
  <si>
    <t>příl. D 1.3.09 
přípojka        7.0=7,000 [A] 
NZ                 12.0=12,000 [B] 
Celkem: A+B=19,000 [C]</t>
  </si>
  <si>
    <t>příl. D 1.3.09 
DN 80  F5 se ZS          1=1,000 [A] 
DN 80  F5 s RK            1=1,000 [B] 
Celkem: A+B=2,000 [C]</t>
  </si>
  <si>
    <t>19.0 * 2=38,000 [A]</t>
  </si>
  <si>
    <t>Demontáž potrubí náhradního zásobování  D 40 mm</t>
  </si>
  <si>
    <t>demontáž potrubí NZ  vč. tvarovek 
rozebrání, přemístění popř. odvoz a likvidace potrubí         12.0=12,000 [A]</t>
  </si>
  <si>
    <t>89940 9701 R</t>
  </si>
  <si>
    <t>89940 9702 R</t>
  </si>
  <si>
    <t>89940 9703 R</t>
  </si>
  <si>
    <t>89940 9704 R</t>
  </si>
  <si>
    <t>Zrušení stávající přípojky zafoukáním</t>
  </si>
  <si>
    <t>dle TZ - příl. č. D.1.3.01 
vyplnění OC potrubí DN 80 cementopopílkovou směsí 
vč. zabetonování konců v dl. 190,0 m 
m3      1.20=1,200 [A]</t>
  </si>
  <si>
    <t>89991 9701 R</t>
  </si>
  <si>
    <t>95333 9701 R</t>
  </si>
  <si>
    <t>95333 9702 R</t>
  </si>
  <si>
    <t>odbourání horní části stávající šachty      2.0=2,000 [A]</t>
  </si>
  <si>
    <t>odvoz na skládku do 10 km 
5.0 * (10 - 1)=45,000 [A]</t>
  </si>
  <si>
    <t>SO 431</t>
  </si>
  <si>
    <t>Přeložka NN – SŽ</t>
  </si>
  <si>
    <t>21-M</t>
  </si>
  <si>
    <t>Elektromontáže</t>
  </si>
  <si>
    <t>1030125433</t>
  </si>
  <si>
    <t>DT 200130 KP 40 Kabelová příchytka SONAP  34 - 40 mm</t>
  </si>
  <si>
    <t>210100007</t>
  </si>
  <si>
    <t>Ukončení vodičů v rozváděči nebo na přístroji včetně zapojení průřezu žíly do 70 mm2</t>
  </si>
  <si>
    <t>Ukončení vodičů izolovaných s označením a zapojením v rozváděči nebo na přístroji průřezu žíly do 70 mm2</t>
  </si>
  <si>
    <t>210100009</t>
  </si>
  <si>
    <t>Ukončení vodičů v rozváděči nebo na přístroji včetně zapojení průřezu žíly do 120 mm2</t>
  </si>
  <si>
    <t>Ukončení vodičů izolovaných s označením a zapojením v rozváděči nebo na přístroji průřezu žíly do 120 mm2</t>
  </si>
  <si>
    <t>210280211</t>
  </si>
  <si>
    <t>Měření zemních odporů zemniče prvního nebo samostatného</t>
  </si>
  <si>
    <t>210902015</t>
  </si>
  <si>
    <t>Montáž kabelu Al do 1 kV plného nebo laněného kulatého žíly 4x70 mm2 (např. AYKY) bez ukončení uloženého volně</t>
  </si>
  <si>
    <t>Montáž izolovaných kabelů hliníkových do 1 kV bez ukončení plných nebo laněných kulatých (např. AYKY) uložených volně počtu a průřezu žil 4x70 mm2</t>
  </si>
  <si>
    <t>210902041</t>
  </si>
  <si>
    <t>Montáž kabelu Al do 1 kV plného nebo laněného kulatého žíly 3x120+70 mm2 (např. AYKY) bez ukončení uloženého volně</t>
  </si>
  <si>
    <t>Montáž izolovaných kabelů hliníkových do 1 kV bez ukončení plných nebo laněných kulatých (např. AYKY) uložených volně počtu a průřezu žil 3x120+70 mm2</t>
  </si>
  <si>
    <t>218120102</t>
  </si>
  <si>
    <t>Demontáž pojistkových patron nožových</t>
  </si>
  <si>
    <t>Demontáž pojistek s odpojením vodičů závitových pojistkových patron nožových</t>
  </si>
  <si>
    <t>220261144</t>
  </si>
  <si>
    <t>Připevnění příchytky kabelové [SONAP] na konstrukci 29 až 40</t>
  </si>
  <si>
    <t>34113080</t>
  </si>
  <si>
    <t>kabel silový jádro Al izolace PVC plášť PVC 0,6/1kV (1-AYKY) 4x70mm2</t>
  </si>
  <si>
    <t>(60*1.05+2*2)*1=67,000 [A]</t>
  </si>
  <si>
    <t>34113223</t>
  </si>
  <si>
    <t>kabel silový jádro Al izolace PVC plášť PVC 0,6/1kV (1-AYKY) 3x120+70mm2</t>
  </si>
  <si>
    <t>(60*1.05+2*2)*2=134,000 [A]</t>
  </si>
  <si>
    <t>741126817</t>
  </si>
  <si>
    <t>Demontáž kabel Al plný nebo laněný kulatý žíla 3x95+70 až 120+70 mm2, 3x150+70 až 240+120 mm2, 4x70 až 185 mm2 uložený volně</t>
  </si>
  <si>
    <t>Demontáž kabelů hliníkových uložených volně plných nebo laněných kulatých počtu a průřezu žil 3x95+70 až 120+70 mm2, 3x150+70 až 240+120 mm2, 4x70 až 185 mm2</t>
  </si>
  <si>
    <t>741320024</t>
  </si>
  <si>
    <t>Montáž pojistka - spodek do 500 V, 350 A se zapojením vodičů</t>
  </si>
  <si>
    <t>Montáž pojistek se zapojením vodičů pojistkových částí spodků do 500 V 350 A</t>
  </si>
  <si>
    <t>22-M</t>
  </si>
  <si>
    <t>Montáže technologických zařízení pro dopravní stavby</t>
  </si>
  <si>
    <t>220180201</t>
  </si>
  <si>
    <t>Zatažení do tvárnicové tratě kabelu hmotnosti do 2 kg/m</t>
  </si>
  <si>
    <t>67*3=201,000 [A]</t>
  </si>
  <si>
    <t>46-M</t>
  </si>
  <si>
    <t>Zemní práce při extr.mont.pracích</t>
  </si>
  <si>
    <t>34571358</t>
  </si>
  <si>
    <t>trubka elektroinstalační ohebná dvouplášťová korugovaná (chránička) D 136/160mm, HDPE+LDPE</t>
  </si>
  <si>
    <t>460161633</t>
  </si>
  <si>
    <t>Hloubení kabelových rýh ručně š 80 cm hl 70 cm v hornině tř II skupiny 4</t>
  </si>
  <si>
    <t>Hloubení zapažených i nezapažených kabelových rýh ručně včetně urovnání dna s přemístěním výkopku do vzdálenosti 3 m od okraje jámy nebo s naložením na dopravní prostředek šířky 80 cm hloubky 70 cm v hornině třídy těžitelnosti II skupiny 4</t>
  </si>
  <si>
    <t>460161643</t>
  </si>
  <si>
    <t>Hloubení kabelových rýh ručně š 80 cm hl 80 cm v hornině tř II skupiny 4</t>
  </si>
  <si>
    <t>Hloubení zapažených i nezapažených kabelových rýh ručně včetně urovnání dna s přemístěním výkopku do vzdálenosti 3 m od okraje jámy nebo s naložením na dopravní prostředek šířky 80 cm hloubky 80 cm v hornině třídy těžitelnosti II skupiny 4</t>
  </si>
  <si>
    <t>460431653</t>
  </si>
  <si>
    <t>Zásyp kabelových rýh ručně se zhutněním š 80 cm hl 70 cm z horniny tř II skupiny 4</t>
  </si>
  <si>
    <t>Zásyp kabelových rýh ručně s přemístění sypaniny ze vzdálenosti do 10 m, s uložením výkopku ve vrstvách včetně zhutnění a úpravy povrchu šířky 80 cm hloubky 70 cm z horniny třídy těžitelnosti II skupiny 4</t>
  </si>
  <si>
    <t>460431663</t>
  </si>
  <si>
    <t>Zásyp kabelových rýh ručně se zhutněním š 80 cm hl 80 cm z horniny tř II skupiny 4</t>
  </si>
  <si>
    <t>Zásyp kabelových rýh ručně s přemístění sypaniny ze vzdálenosti do 10 m, s uložením výkopku ve vrstvách včetně zhutnění a úpravy povrchu šířky 80 cm hloubky 80 cm z horniny třídy těžitelnosti II skupiny 4</t>
  </si>
  <si>
    <t>460661114</t>
  </si>
  <si>
    <t>Kabelové lože z písku pro kabely nn bez zakrytí š lože přes 65 do 80 cm</t>
  </si>
  <si>
    <t>460671113</t>
  </si>
  <si>
    <t>Výstražná fólie pro krytí kabelů šířky 34 cm</t>
  </si>
  <si>
    <t>Výstražná fólie z PVC pro krytí kabelů včetně vyrovnání povrchu rýhy, rozvinutí a uložení fólie šířky do 34 cm</t>
  </si>
  <si>
    <t>61*3=183,000 [A]</t>
  </si>
  <si>
    <t>460742122</t>
  </si>
  <si>
    <t>Osazení kabelových prostupů z trub plastových do rýhy s obsypem z písku průměru přes 10 do 15 cm</t>
  </si>
  <si>
    <t>Osazení kabelových prostupů včetně utěsnění a spárování z trub plastových do rýhy, bez výkopových prací s obsypem z písku, vnitřního průměru přes 10 do 15 cm</t>
  </si>
  <si>
    <t>201-48=153,000 [A]</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</si>
  <si>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</si>
  <si>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</si>
  <si>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</si>
  <si>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16*3=48,000 [A]</t>
  </si>
  <si>
    <t>460871143</t>
  </si>
  <si>
    <t>Podklad vozovky a chodníku ze štěrkodrti se zhutněním při elektromontážích tl přes 10 do 15 cm</t>
  </si>
  <si>
    <t>Podklad vozovek a chodníků včetně rozprostření a úpravy ze štěrkodrti, včetně zhutnění, tloušťky přes 10 do 15 cm</t>
  </si>
  <si>
    <t>0.8*6=4,800 [A]</t>
  </si>
  <si>
    <t>58344171</t>
  </si>
  <si>
    <t>štěrkodrť frakce 0/32</t>
  </si>
  <si>
    <t>v_13</t>
  </si>
  <si>
    <t>Utěsnění kabelů v prostupu pěnou</t>
  </si>
  <si>
    <t>KS</t>
  </si>
  <si>
    <t>v_14</t>
  </si>
  <si>
    <t>Montážní pěna</t>
  </si>
  <si>
    <t>V20</t>
  </si>
  <si>
    <t>Manipulace s pevnou zábranou pro trasu výkopu -běžný metr</t>
  </si>
  <si>
    <t>741</t>
  </si>
  <si>
    <t>Elektroinstalace - silnoproud</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</si>
  <si>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</si>
  <si>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</si>
  <si>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</si>
  <si>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460361111</t>
  </si>
  <si>
    <t>Poplatek za uložení zeminy na skládce (skládkovné) kód odpadu 17 05 04</t>
  </si>
  <si>
    <t>Poplatek (skládkovné) za uložení zeminy na skládce zatříděné do Katalogu odpadů pod kódem 17 05 04</t>
  </si>
  <si>
    <t>(0.8*0.8*45+0.8*0.7*16)*1.7=64,192 [A]</t>
  </si>
  <si>
    <t>469972111</t>
  </si>
  <si>
    <t>Odvoz suti a vybouraných hmot při elektromontážích do 1 km</t>
  </si>
  <si>
    <t>Odvoz suti a vybouraných hmot odvoz suti a vybouraných hmot do 1 km</t>
  </si>
  <si>
    <t>469972121</t>
  </si>
  <si>
    <t>Příplatek k odvozu suti a vybouraných hmot při elektromontážích za každý další 1 km</t>
  </si>
  <si>
    <t>Odvoz suti a vybouraných hmot odvoz suti a vybouraných hmot Příplatek k ceně za každý další i započatý 1 km</t>
  </si>
  <si>
    <t>VRN1</t>
  </si>
  <si>
    <t>Průzkumné, geodetické a projektové práce</t>
  </si>
  <si>
    <t>P11</t>
  </si>
  <si>
    <t>Vytyčení trasy vedení kabelového podzemního v zastavěném prostoru</t>
  </si>
  <si>
    <t>P12</t>
  </si>
  <si>
    <t>Zaměření skutečného provedení stavby</t>
  </si>
  <si>
    <t>SO 441.1</t>
  </si>
  <si>
    <t>Veřejné osvětlení – novostavba NZ</t>
  </si>
  <si>
    <t>210100422</t>
  </si>
  <si>
    <t>Ukončení kabelů a vodičů kabelovou koncovkou do 4 žil do 1 kV včetně zapojení KSM 35 do 4x16 mm2</t>
  </si>
  <si>
    <t>210202013</t>
  </si>
  <si>
    <t>Montáž svítidlo výbojkové průmyslové nebo venkovní na výložník</t>
  </si>
  <si>
    <t>210203700x1</t>
  </si>
  <si>
    <t>Naadresování, zprovoznění komunikačních členů svítidel</t>
  </si>
  <si>
    <t>210204103</t>
  </si>
  <si>
    <t>Montáž výložníků osvětlení jednoramenných sloupových hmotnosti do 35 kg</t>
  </si>
  <si>
    <t>210204202</t>
  </si>
  <si>
    <t>Montáž elektrovýzbroje stožárů osvětlení 2 okruhy</t>
  </si>
  <si>
    <t>210220022</t>
  </si>
  <si>
    <t>Montáž uzemňovacího vedení vodičů FeZn pomocí svorek v zemi drátem průměru do 10 mm ve městské zástavbě</t>
  </si>
  <si>
    <t>Montáž uzemňovacího vedení vodičů FeZn pomocí svorek v zemi drátem do 10 mm ve městské zástavbě</t>
  </si>
  <si>
    <t>210280215</t>
  </si>
  <si>
    <t>Příplatek k měření zemních odporů prvního zemniče za každý další zemnič v síti</t>
  </si>
  <si>
    <t>Měření zemních odporů zemniče Příplatek k ceně za každý další zemnič v síti</t>
  </si>
  <si>
    <t>210280712</t>
  </si>
  <si>
    <t>Měření intenzity osvětlení na pracovišti do 50 svítidel</t>
  </si>
  <si>
    <t>210812035</t>
  </si>
  <si>
    <t>Montáž kabelu Cu plného nebo laněného do 1 kV žíly 4x16 mm2 (např. CYKY) bez ukončení uloženého volně nebo v liště</t>
  </si>
  <si>
    <t>Montáž kabel Cu plný kulatý do 1 kV 4x16 mm2 uložený volně nebo v liště (např. CYKY)</t>
  </si>
  <si>
    <t>218100003v</t>
  </si>
  <si>
    <t>Odpojení vodičů z rozváděče nebo přístroje průřezu žíly do 4x16 mm2</t>
  </si>
  <si>
    <t>31674000</t>
  </si>
  <si>
    <t>výložník rovný jednoduchý k osvětlovacím stožárům uličním vyložení 500mm</t>
  </si>
  <si>
    <t>31674002</t>
  </si>
  <si>
    <t>výložník rovný jednoduchý k osvětlovacím stožárům uličním vyložení 1500mm</t>
  </si>
  <si>
    <t>31674003</t>
  </si>
  <si>
    <t>výložník rovný jednoduchý k osvětlovacím stožárům uličním vyložení 2000mm</t>
  </si>
  <si>
    <t>31674005</t>
  </si>
  <si>
    <t>výložník rovný jednoduchý k osvětlovacím stožárům uličním vyložení 3000mm</t>
  </si>
  <si>
    <t>341110360</t>
  </si>
  <si>
    <t>kabel silový s Cu jádrem CYKY 3x2,5 mm2 - instalace ve stožáru</t>
  </si>
  <si>
    <t>kabel silový s Cu jádrem CYKY 3x2,5 mm2</t>
  </si>
  <si>
    <t>(8.9)*15+0.5*5+1.5*6+2*3+3*1=154,000 [A]</t>
  </si>
  <si>
    <t>34111080</t>
  </si>
  <si>
    <t>kabel instalační jádro Cu plné izolace PVC plášť PVC 450/750V (CYKY) 4x16mm2</t>
  </si>
  <si>
    <t>kabel silový s Cu jádrem 1kV 4x16mm2 (CYKY)</t>
  </si>
  <si>
    <t>511*1.03+29*4+2*2=646,330 [A]</t>
  </si>
  <si>
    <t>35441073</t>
  </si>
  <si>
    <t>drát D 10mm FeZn</t>
  </si>
  <si>
    <t>511*1.03+29*2+1*2=586,330 [A]</t>
  </si>
  <si>
    <t>M1f</t>
  </si>
  <si>
    <t>Svítidlo LED 30W, výbava Brno, včetně komunikačního členu</t>
  </si>
  <si>
    <t>Svítidlo LED dle technické specifikace, včetně komunikačního členu</t>
  </si>
  <si>
    <t>M1g</t>
  </si>
  <si>
    <t>Svítidlo LED 35W, výbava Brno, včetně komunikačního členu</t>
  </si>
  <si>
    <t>M1h</t>
  </si>
  <si>
    <t>Svítidlo LED 40W, výbava Brno, včetně komunikačního členu</t>
  </si>
  <si>
    <t>M1k</t>
  </si>
  <si>
    <t>Svítidlo LED 45W, výbava Brno, včetně komunikačního členu</t>
  </si>
  <si>
    <t>M5</t>
  </si>
  <si>
    <t>Elektrovýzbroj stožárová - 2 okruhy</t>
  </si>
  <si>
    <t>P3</t>
  </si>
  <si>
    <t>Číslování stožáru VO, nebo skříně VO číslem evidenčním</t>
  </si>
  <si>
    <t>V22</t>
  </si>
  <si>
    <t>Výkon montážní plošiny, včetně dopravy</t>
  </si>
  <si>
    <t>Výkon montážní plošiny</t>
  </si>
  <si>
    <t>15*0.5+2*2=11,500 [A]</t>
  </si>
  <si>
    <t>v53</t>
  </si>
  <si>
    <t>Manipulace vedení, dozor správce sítě</t>
  </si>
  <si>
    <t>220182002</t>
  </si>
  <si>
    <t>Zatažení ochranné trubky z HDPE 110 mm do chráničky</t>
  </si>
  <si>
    <t>Zatažení chráničky 63 mm do chráničky 110 mm</t>
  </si>
  <si>
    <t>34571352</t>
  </si>
  <si>
    <t>trubka elektroinstalační ohebná dvouplášťová korugovaná (chránička) D 52/63mm, HDPE+LDPE</t>
  </si>
  <si>
    <t>34571355</t>
  </si>
  <si>
    <t>trubka elektroinstalační ohebná dvouplášťová korugovaná (chránička) D 94/110mm, HDPE+LDPE</t>
  </si>
  <si>
    <t>(11+16+12+11+9+8)*2=134,000 [A]</t>
  </si>
  <si>
    <t>460161273</t>
  </si>
  <si>
    <t>Hloubení kabelových rýh ručně š 50 cm hl 80 cm v hornině tř II skupiny 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</si>
  <si>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</si>
  <si>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301+39=340,000 [A]</t>
  </si>
  <si>
    <t>460242211</t>
  </si>
  <si>
    <t>Provizorní zajištění kabelů ve výkopech při jejich křížení</t>
  </si>
  <si>
    <t>Provizorní zajištění inženýrských sítí ve výkopech kabelů při křížení</t>
  </si>
  <si>
    <t>460431283</t>
  </si>
  <si>
    <t>Zásyp kabelových rýh ručně se zhutněním š 50 cm hl 80 cm z horniny tř II skupiny 4</t>
  </si>
  <si>
    <t>Zásyp kabelových rýh ručně s přemístění sypaniny ze vzdálenosti do 10 m, s uložením výkopku ve vrstvách včetně zhutnění a úpravy povrchu šířky 50 cm hloubky 80 cm z horniny třídy těžitelnosti II skupiny 4</t>
  </si>
  <si>
    <t>460661112</t>
  </si>
  <si>
    <t>Kabelové lože z písku pro kabely nn bez zakrytí š lože přes 35 do 50 cm</t>
  </si>
  <si>
    <t>Kabelové lože z písku včetně podsypu, zhutnění a urovnání povrchu pro kabely nn bez zakrytí, šířky přes 35 do 50 cm</t>
  </si>
  <si>
    <t>424+67=491,000 [A]</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</si>
  <si>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</si>
  <si>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</si>
  <si>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</si>
  <si>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</si>
  <si>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</si>
  <si>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</si>
  <si>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P36</t>
  </si>
  <si>
    <t>Doprava, zřízení a odstranění provizorní lávky přes výkop</t>
  </si>
  <si>
    <t>28+31=59,000 [A]</t>
  </si>
  <si>
    <t>46-M-Z</t>
  </si>
  <si>
    <t>Zemní práce při extr.mont.pracích - Zádlažby</t>
  </si>
  <si>
    <t>468011132</t>
  </si>
  <si>
    <t>Odstranění podkladu nebo krytu komunikace při elektromontážích z betonu prostého tl přes 15 do 30 cm</t>
  </si>
  <si>
    <t>Odstranění podkladů nebo krytů komunikací včetně rozpojení na kusy a zarovnání styčné spáry z betonu prostého, tloušťky přes 15 do 30 cm</t>
  </si>
  <si>
    <t>468011141</t>
  </si>
  <si>
    <t>Odstranění podkladu nebo krytu komunikace při elektromontážích ze živice tl do 5 cm</t>
  </si>
  <si>
    <t>Odstranění podkladů nebo krytů komunikací včetně rozpojení na kusy a zarovnání styčné spáry ze živice, tloušťky do 5 cm</t>
  </si>
  <si>
    <t>468011142</t>
  </si>
  <si>
    <t>Odstranění podkladu nebo krytu komunikace při elektromontážích ze živice tl přes 5 do 10 cm</t>
  </si>
  <si>
    <t>Odstranění podkladů nebo krytů komunikací včetně rozpojení na kusy a zarovnání styčné spáry ze živice, tloušťky přes 5 do 10 cm</t>
  </si>
  <si>
    <t>468031121</t>
  </si>
  <si>
    <t>Vytrhání obrub při elektromontážích ležatých silničních s odhozením nebo naložením na dopravní prostředek</t>
  </si>
  <si>
    <t>468041121</t>
  </si>
  <si>
    <t>Řezání živičného podkladu nebo krytu při elektromontážích hl do 5 cm</t>
  </si>
  <si>
    <t>Řezání spár v podkladu nebo krytu živičném, tloušťky do 5 cm</t>
  </si>
  <si>
    <t>468041122</t>
  </si>
  <si>
    <t>Řezání živičného podkladu nebo krytu při elektromontážích hl přes 5 do 10 cm</t>
  </si>
  <si>
    <t>Řezání spár v podkladu nebo krytu živičném, tloušťky přes 5 do 10 cm</t>
  </si>
  <si>
    <t>210280003</t>
  </si>
  <si>
    <t>Zkoušky a prohlídky el rozvodů a zařízení celková prohlídka pro objem montážních prací přes 500 do 1 000 tis Kč</t>
  </si>
  <si>
    <t>741810011</t>
  </si>
  <si>
    <t>Příplatek k celkové prohlídce za každých dalších 500 000,- Kč</t>
  </si>
  <si>
    <t>(0.5*0.8*340)*1.7=231,200 [A] 
(0.8*0.7*84)*1.7=79,968 [B] 
Celkem: A+B=311,168 [C]</t>
  </si>
  <si>
    <t>311.168+11.7+7.313=330,181 [A]</t>
  </si>
  <si>
    <t>469973111</t>
  </si>
  <si>
    <t>Poplatek za uložení stavebního odpadu (skládkovné) na skládce z prostého betonu zatříděného do Katalogu odpadů pod kódem 17 01 01</t>
  </si>
  <si>
    <t>(19.5*0.3)*2=11,700 [A]</t>
  </si>
  <si>
    <t>469973117</t>
  </si>
  <si>
    <t>Poplatek za uložení na skládce (skládkovné) stavebního odpadu asfaltového bez dehtu kód odpadu 17 03 02</t>
  </si>
  <si>
    <t>Poplatek za uložení stavebního odpadu (skládkovné) na skládce asfaltového bez obsahu dehtu zatříděného do Katalogu odpadů pod kódem 17 03 02</t>
  </si>
  <si>
    <t>(19.5*0.1)*2.5=4,875 [A] 
(19.5*0.05)*2.5=2,438 [B] 
Celkem: A+B=7,313 [C]</t>
  </si>
  <si>
    <t>P13</t>
  </si>
  <si>
    <t>Vytyčení IS</t>
  </si>
  <si>
    <t>SO 441.1.1</t>
  </si>
  <si>
    <t>Veřejné osvětlení - úpravy CPI</t>
  </si>
  <si>
    <t>210102261</t>
  </si>
  <si>
    <t>Ukončeni kabelů silových celoplastových do 1 kV uzávěry EPKE 0024</t>
  </si>
  <si>
    <t>Ukončení kabelů uzávěry nebo formami se zapojením uzávěry kabelů silových do 1 kV celoplastových, typ [EPKE 0024] 4x10 až 16</t>
  </si>
  <si>
    <t>210102261_V1</t>
  </si>
  <si>
    <t>kabelová čepička pro ukončení kabelu v zemi</t>
  </si>
  <si>
    <t>210204011-D</t>
  </si>
  <si>
    <t>Demontáž stožárů osvětlení do 12 m, včetně patice, výložníku, svítidla, odvozu a likvidace</t>
  </si>
  <si>
    <t>Montáž stožárů osvětlení ocelových samostatně stojících délky do 12 m</t>
  </si>
  <si>
    <t>210204103-D</t>
  </si>
  <si>
    <t>Demontáž výložníků osvětlení jednoramenných sloupových hmotnosti do 35 kg</t>
  </si>
  <si>
    <t>460191114</t>
  </si>
  <si>
    <t>Rýhy kabelových spojek do 10 kV hloubení ručně včetně zásypu v hornině tř II skupiny 4</t>
  </si>
  <si>
    <t>Rýhy pro kabelové spojky ručně hloubení s urovnáním dna včetně zásypu se zhutněním s přemístěním výkopku na vzdálenost do 3 m do 10 kV v hornině třídy těžitelnosti II skupiny 4</t>
  </si>
  <si>
    <t>460391124</t>
  </si>
  <si>
    <t>Zásyp jam při elektromontážích ručně se zhutněním z hornin třídy II skupiny 4</t>
  </si>
  <si>
    <t>Zásyp jam ručně s uložením výkopku ve vrstvách a úpravou povrchu s přemístění sypaniny ze vzdálenosti do 10 m se zhutněním z horniny třídy těžitelnosti II skupiny 4</t>
  </si>
  <si>
    <t>460721111</t>
  </si>
  <si>
    <t>Krytí spojek, koncovek a odbočnic pro kabely do 6 kV cihlami s ložem a zásypem pískem</t>
  </si>
  <si>
    <t>Krytí spojek, koncovek a odbočnic cihlami tloušťky do 10 cm, včetně podkladové a zásypové vrstvy s dodáním kopaného písku a uložením do rýhy, pro kabel do 6 kV</t>
  </si>
  <si>
    <t>460722111</t>
  </si>
  <si>
    <t>Příplatek ke krytí spojek, koncovek a odbočnic za výstražnou fólii</t>
  </si>
  <si>
    <t>Krytí spojek, koncovek a odbočnic cihlami Příplatek k cenám za výstražnou fólii</t>
  </si>
  <si>
    <t>SO 441.2</t>
  </si>
  <si>
    <t>Veřejné osvětlení – novostavba NZ - stožáry</t>
  </si>
  <si>
    <t>R</t>
  </si>
  <si>
    <t>R.1</t>
  </si>
  <si>
    <t>Trakční stožár typu Bo 11m/12 kN</t>
  </si>
  <si>
    <t>Včetně montáže</t>
  </si>
  <si>
    <t>R.2</t>
  </si>
  <si>
    <t>Trakční stožár typu Co 11m/22 kN</t>
  </si>
  <si>
    <t>R.3</t>
  </si>
  <si>
    <t>Přípravný výkop pro piloty hl.0,9 m od UT</t>
  </si>
  <si>
    <t>včetně odvozu 10km, uložení zeminy na skládku a skládkovného</t>
  </si>
  <si>
    <t>R.4</t>
  </si>
  <si>
    <t>Vrtaná trubková pilota dl. 4 m</t>
  </si>
  <si>
    <t>R.5</t>
  </si>
  <si>
    <t>Beton do pilot</t>
  </si>
  <si>
    <t>R.6</t>
  </si>
  <si>
    <t>Beton. základ stož. vč.výkopu, odvozu zeminy 10 km</t>
  </si>
  <si>
    <t>včetně uložení zeminy na skládku a skládkovného</t>
  </si>
  <si>
    <t>R.7</t>
  </si>
  <si>
    <t>Přídavný výkop nad základem, vč odvozu zeminy 10 km</t>
  </si>
  <si>
    <t>SO 442.1</t>
  </si>
  <si>
    <t>Veřejné osvětlení – novostavba město Brno</t>
  </si>
  <si>
    <t>1000295338</t>
  </si>
  <si>
    <t>BANDIMEX STŘEDNÍ PÁSKA Z NEREZOVÉ OCELI  V2A - balení 50m - B 804//50 - 12,7x0,75mm</t>
  </si>
  <si>
    <t>BAL</t>
  </si>
  <si>
    <t>1000295346</t>
  </si>
  <si>
    <t>BANDIMEX STŘEDNÍ SPONY Z NEREZOVÉ OCELI  V2A - balení 100ks - S 254 - 12,7mm</t>
  </si>
  <si>
    <t>210191509-D</t>
  </si>
  <si>
    <t>Demontáž skříní pojistkových</t>
  </si>
  <si>
    <t>Montáž skříní pojistkových rozpojovacích</t>
  </si>
  <si>
    <t>210191519</t>
  </si>
  <si>
    <t>Montáž konstrukce do základu pro uchycení skříní nebo pilířů bez zapojení vodičů</t>
  </si>
  <si>
    <t>Montáž skříní bez zapojení vodičů tenkocementových v pilíři ostatní konstrukce do základu pro uchycení skříní nebo pilířů</t>
  </si>
  <si>
    <t>210191542</t>
  </si>
  <si>
    <t>Montáž pilířů skříní PRIS 3, 7 bez zapojení vodičů</t>
  </si>
  <si>
    <t>Montáž skříní bez zapojení vodičů tenkocementových v pilíři pilířů pro skříně bez základů, typ [PRIS 3, 7]</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</si>
  <si>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</si>
  <si>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</si>
  <si>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</si>
  <si>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34111036</t>
  </si>
  <si>
    <t>kabel instalační jádro Cu plné izolace PVC plášť PVC 450/750V (CYKY) 3x2,5mm2</t>
  </si>
  <si>
    <t>463*1.03+5*7+5*6+10*2=561,890 [A]</t>
  </si>
  <si>
    <t>(8.9)*4+1.5*1+2*1+3*2=45,100 [A]</t>
  </si>
  <si>
    <t>423*1.03+17*4+5*2=513,690 [A]</t>
  </si>
  <si>
    <t>34844462v1</t>
  </si>
  <si>
    <t>výložník obloukový ATYP, výška do 5 m, délka 2500 mm</t>
  </si>
  <si>
    <t>výložník obloukový dvojnásobný k osvětlovacím stožárům uličním výška 1800 mm vyložení 2000mm</t>
  </si>
  <si>
    <t>34844462v2</t>
  </si>
  <si>
    <t>výložník obloukový ATYP, výška do 5 m, délka 1200 mm</t>
  </si>
  <si>
    <t>423*1.03+27*2+5*2+69=568,690 [A]</t>
  </si>
  <si>
    <t>357V5</t>
  </si>
  <si>
    <t>Rozpojovací skříň RF6:5, včetně jištění</t>
  </si>
  <si>
    <t>Rozpojovací skříň RF6:6, včetně jištění</t>
  </si>
  <si>
    <t>357V6</t>
  </si>
  <si>
    <t>Rozpojovací skříň RF6:6+1P, včetně jištění</t>
  </si>
  <si>
    <t>M1c</t>
  </si>
  <si>
    <t>Svítidlo LED 8W, výbava Brno, včetně komunikačního členu</t>
  </si>
  <si>
    <t>M1d</t>
  </si>
  <si>
    <t>Svítidlo LED 13W, výbava Brno, včetně komunikačního členu</t>
  </si>
  <si>
    <t>M1e</t>
  </si>
  <si>
    <t>Svítidlo LED 15W, výbava Brno, včetně komunikačního členu</t>
  </si>
  <si>
    <t>11*0.5+2*2=9,500 [A]</t>
  </si>
  <si>
    <t>513.63+561.89=1 075,520 [A]</t>
  </si>
  <si>
    <t>5*11+2*17+1*8+1*13=110,000 [A]</t>
  </si>
  <si>
    <t>34571110</t>
  </si>
  <si>
    <t>trubka elektroinstalační pancéřová pevná z PH D 35/40mm, délka 3m</t>
  </si>
  <si>
    <t>34571350</t>
  </si>
  <si>
    <t>trubka elektroinstalační ohebná dvouplášťová korugovaná (chránička) D 32/40mm, HDPE+LDPE</t>
  </si>
  <si>
    <t>5*11+3*17+2*8+2*13=148,000 [A]</t>
  </si>
  <si>
    <t>460161443</t>
  </si>
  <si>
    <t>Hloubení kabelových rýh ručně š 65 cm hl 80 cm v hornině tř II skupiny 4</t>
  </si>
  <si>
    <t>Hloubení zapažených i nezapažených kabelových rýh ručně včetně urovnání dna s přemístěním výkopku do vzdálenosti 3 m od okraje jámy nebo s naložením na dopravní prostředek šířky 65 cm hloubky 80 cm v hornině třídy těžitelnosti II skupiny 4</t>
  </si>
  <si>
    <t>460161833</t>
  </si>
  <si>
    <t>Hloubení kabelových rýh ručně š 100 cm hl 70 cm v hornině tř II skupiny 4</t>
  </si>
  <si>
    <t>Hloubení zapažených i nezapažených kabelových rýh ručně včetně urovnání dna s přemístěním výkopku do vzdálenosti 3 m od okraje jámy nebo s naložením na dopravní prostředek šířky 100 cm hloubky 70 cm v hornině třídy těžitelnosti II skupiny 4</t>
  </si>
  <si>
    <t>460162023</t>
  </si>
  <si>
    <t>Hloubení kabelových rýh ručně š 120 cm hl 80 cm v hornině tř II skupiny 4</t>
  </si>
  <si>
    <t>Hloubení zapažených i nezapažených kabelových rýh ručně včetně urovnání dna s přemístěním výkopku do vzdálenosti 3 m od okraje jámy nebo s naložením na dopravní prostředek šířky 120 cm hloubky 80 cm v hornině třídy těžitelnosti II skupiny 4</t>
  </si>
  <si>
    <t>460431463</t>
  </si>
  <si>
    <t>Zásyp kabelových rýh ručně se zhutněním š 65 cm hl 80 cm z horniny tř II skupiny 4</t>
  </si>
  <si>
    <t>Zásyp kabelových rýh ručně s přemístění sypaniny ze vzdálenosti do 10 m, s uložením výkopku ve vrstvách včetně zhutnění a úpravy povrchu šířky 65 cm hloubky 80 cm z horniny třídy těžitelnosti II skupiny 4</t>
  </si>
  <si>
    <t>460431853</t>
  </si>
  <si>
    <t>Zásyp kabelových rýh ručně se zhutněním š 100 cm hl 70 cm z horniny tř II skupiny 4</t>
  </si>
  <si>
    <t>Zásyp kabelových rýh ručně s přemístění sypaniny ze vzdálenosti do 10 m, s uložením výkopku ve vrstvách včetně zhutnění a úpravy povrchu šířky 100 cm hloubky 70 cm z horniny třídy těžitelnosti II skupiny 4</t>
  </si>
  <si>
    <t>460432043</t>
  </si>
  <si>
    <t>Zásyp kabelových rýh ručně se zhutněním š 120 cm hl 80 cm z horniny tř II skupiny 4</t>
  </si>
  <si>
    <t>Zásyp kabelových rýh ručně s přemístění sypaniny ze vzdálenosti do 10 m, s uložením výkopku ve vrstvách včetně zhutnění a úpravy povrchu šířky 120 cm hloubky 80 cm z horniny třídy těžitelnosti II skupiny 4</t>
  </si>
  <si>
    <t>460661116</t>
  </si>
  <si>
    <t>Kabelové lože z písku pro kabely nn bez zakrytí š lože přes 100 do 120 cm</t>
  </si>
  <si>
    <t>Kabelové lože z písku včetně podsypu, zhutnění a urovnání povrchu pro kabely nn bez zakrytí, šířky přes 100 do 120 cm</t>
  </si>
  <si>
    <t>304*1=304,000 [A] 
58*2=116,000 [B] 
8*3=24,000 [C] 
42*3=126,000 [D] 
12*3=36,000 [E] 
Celkem: A+B+C+D+E=606,000 [F]</t>
  </si>
  <si>
    <t>460741111</t>
  </si>
  <si>
    <t>Osazení kabelových prostupů z trub betonových do rýhy bez obsypu průměru do 15 cm</t>
  </si>
  <si>
    <t>Osazení kabelových prostupů včetně utěsnění a spárování z trub betonových do rýhy, bez výkopových prací bez obsypu, vnitřního průměru do 15 cm</t>
  </si>
  <si>
    <t>24+44=68,000 [A]</t>
  </si>
  <si>
    <t>(0.5*0.8*304)*1.7=206,720 [A] 
(0.65*0.8*58)*1.7=51,272 [B] 
(1.2*0.8*8)*1.7=13,056 [C] 
(0.8*0.7*42)*1.7=39,984 [D] 
(1*0.7*12)*1.7=14,280 [E] 
Celkem: A+B+C+D+E=325,312 [F]</t>
  </si>
  <si>
    <t>SO 442.2</t>
  </si>
  <si>
    <t>Veřejné osvětlení – novostavba město Brno - stožáry</t>
  </si>
  <si>
    <t>SO 443.1</t>
  </si>
  <si>
    <t>Veřejné osvětlení – přeložka</t>
  </si>
  <si>
    <t>210204011</t>
  </si>
  <si>
    <t>31673000</t>
  </si>
  <si>
    <t>výložník obloukový jednoduchý k osvětlovacím stožárům uličním výška 1800 mm vyložení 1500mm</t>
  </si>
  <si>
    <t>31674109R6</t>
  </si>
  <si>
    <t>Stožár osvětlovací uliční 8 m v provedení "Brno", včetně termoplastické manžety</t>
  </si>
  <si>
    <t>(8.9)*2+2*2+2*8+1.5+2=41,300 [A]</t>
  </si>
  <si>
    <t>34844471</t>
  </si>
  <si>
    <t>výložník obloukový jednoduchý k osvětlovacím stožárům uličním výška 2100 mm vyložení 2000mm</t>
  </si>
  <si>
    <t>výložník obloukový jednoduchý k osvětlovacím stožárům uličním výška 1800 mm vyložení 2000mm</t>
  </si>
  <si>
    <t>7*0.5+1*2=5,500 [A]</t>
  </si>
  <si>
    <t>28610563</t>
  </si>
  <si>
    <t>trubka drenážní korugovaná sendvičová HD-PE SN 4 perforace 360° pro liniové stavby DN 300</t>
  </si>
  <si>
    <t>460050703</t>
  </si>
  <si>
    <t>Hloubení nezapažených jam pro stožáry veřejného osvětlení ručně v hornině tř 3</t>
  </si>
  <si>
    <t>460641132</t>
  </si>
  <si>
    <t>Základové konstrukce při elektromontážích ze ŽB tř. C 30/37 se zvýšenými nároky na prostředí</t>
  </si>
  <si>
    <t>Základové konstrukce základ bez bednění do rostlé zeminy z monolitického železobetonu bez výztuže se zvýšenými nároky na prostředí tř. C 30/37</t>
  </si>
  <si>
    <t>(0.8*0.8*0.8*1.2)*2=1,229 [A]</t>
  </si>
  <si>
    <t>59246115v</t>
  </si>
  <si>
    <t>dlažba betonová chodníková 300x300x32mm přírodní  do základu</t>
  </si>
  <si>
    <t>2*0.1=0,200 [A]</t>
  </si>
  <si>
    <t>(0.8*0.8*0.8*2)*1.7=1,741 [A]</t>
  </si>
  <si>
    <t>SO 443.2</t>
  </si>
  <si>
    <t>Veřejné osvětlení – přeložka - stožáry</t>
  </si>
  <si>
    <t>SO 452</t>
  </si>
  <si>
    <t>Přeložka a zabezpečení ČD-TELEMATIKA</t>
  </si>
  <si>
    <t>113138</t>
  </si>
  <si>
    <t>Odstranění zpev. ploch krytů s asfalt. pojivem odvoz do 20km</t>
  </si>
  <si>
    <t>odvoz a další nakládání v režii zhotovitele</t>
  </si>
  <si>
    <t>11331</t>
  </si>
  <si>
    <t>ODSTRANĚNÍ PODKLADU ZPEVNĚNÝCH PLOCH ZE STABIL ZEMINY</t>
  </si>
  <si>
    <t>Zemina po dobu přeložky uložená podél výkopu.</t>
  </si>
  <si>
    <t>13293A</t>
  </si>
  <si>
    <t>Výkop rýhy tř. horniny III bez dopravy</t>
  </si>
  <si>
    <t>17411</t>
  </si>
  <si>
    <t>Zásyp ze zeminy se zhutněním</t>
  </si>
  <si>
    <t>17581</t>
  </si>
  <si>
    <t>Obsyp potrubí a objektů z nakupovaných materiálů</t>
  </si>
  <si>
    <t>Obsyp a podsyp kabelů pískem – zřízení kab. lože, vč. dodávky materiálu</t>
  </si>
  <si>
    <t>272313</t>
  </si>
  <si>
    <t>Základ z prostého betonu do C16/20</t>
  </si>
  <si>
    <t>Podbetonování a obetonování chrániček</t>
  </si>
  <si>
    <t>Slaboproudé montáže</t>
  </si>
  <si>
    <t>701004</t>
  </si>
  <si>
    <t>Vyhledávací marker zemní</t>
  </si>
  <si>
    <t>702212</t>
  </si>
  <si>
    <t>Kabelová chránička zemní PE přes 100 do 200 mm</t>
  </si>
  <si>
    <t>m</t>
  </si>
  <si>
    <t>Chránička PE pr. 110</t>
  </si>
  <si>
    <t>702232</t>
  </si>
  <si>
    <t>Kabelová chránička zemní PE dělená přes 100 do 200 mm</t>
  </si>
  <si>
    <t>Dělená chránička PE 160/110</t>
  </si>
  <si>
    <t>702312</t>
  </si>
  <si>
    <t>Zakrytí kabelů výstražnou fólií šířky přes 20 do 40 cm</t>
  </si>
  <si>
    <t>709110</t>
  </si>
  <si>
    <t>Provizorní zajištění kabelu ve výkopu</t>
  </si>
  <si>
    <t>709210</t>
  </si>
  <si>
    <t>Křižovatka kabelových vedení se stávající inženýrskou sítí</t>
  </si>
  <si>
    <t>709612</t>
  </si>
  <si>
    <t>Demontáž chráničky</t>
  </si>
  <si>
    <t>75I21X</t>
  </si>
  <si>
    <t>Kabel zemní dvouplášťový o žíly 0,4-0,6mm – uložení</t>
  </si>
  <si>
    <t>Stranové přeložky</t>
  </si>
  <si>
    <t>75I21Y</t>
  </si>
  <si>
    <t>Kabel zemní dvouplášťový o žíly 0,4-0,6mm – demontáž</t>
  </si>
  <si>
    <t>75IH32</t>
  </si>
  <si>
    <t>Ukončení kabelu – forma kabelová do 0,5m do 25XN</t>
  </si>
  <si>
    <t>75IH33</t>
  </si>
  <si>
    <t>Ukončení kabelu – forma kabelová do 0,5m do 50XN</t>
  </si>
  <si>
    <t>75IH34</t>
  </si>
  <si>
    <t>Ukončení kabelu – forma kabelová do 0,5m nad 50XN</t>
  </si>
  <si>
    <t>75II11</t>
  </si>
  <si>
    <t>Spojka pro celoplastové kabely bez pancíře do 100 žil</t>
  </si>
  <si>
    <t>75II12</t>
  </si>
  <si>
    <t>Spojka pro celoplastové kabely bez pancíře nad 100 žil</t>
  </si>
  <si>
    <t>75IJ11</t>
  </si>
  <si>
    <t>Měření kabelu metalického - zřízení vývodu kabelového pláště pro měření</t>
  </si>
  <si>
    <t>75IJ12</t>
  </si>
  <si>
    <t>Měření kabelu metalického jednosměrné na sdělovacím kabelu</t>
  </si>
  <si>
    <t>Jeden kus odpovídá jednomu páru</t>
  </si>
  <si>
    <t>SO 453</t>
  </si>
  <si>
    <t>Sdělovací vedení - chráničky</t>
  </si>
  <si>
    <t>Chránička PE pr.160</t>
  </si>
  <si>
    <t>75I911</t>
  </si>
  <si>
    <t>Trubka HDPE do průměru 40mm</t>
  </si>
  <si>
    <t>75I914</t>
  </si>
  <si>
    <t>Trubka HDPE do průměru 40mm – uložení</t>
  </si>
  <si>
    <t>75I961</t>
  </si>
  <si>
    <t>Trubka HDPE – hermetizace úseku do 2000m</t>
  </si>
  <si>
    <t>ÚSEK</t>
  </si>
  <si>
    <t>75I962</t>
  </si>
  <si>
    <t>Trubka HDPE – kalibrace</t>
  </si>
  <si>
    <t>75IA11</t>
  </si>
  <si>
    <t>Spojka na tr. HDPE do 40mm</t>
  </si>
  <si>
    <t>75IA1X</t>
  </si>
  <si>
    <t>Spojka na tr. HDPE do 40mm – montáž</t>
  </si>
  <si>
    <t>75IA51</t>
  </si>
  <si>
    <t>Koncovka na tr. HDPE do 40mm</t>
  </si>
  <si>
    <t>75IA5X</t>
  </si>
  <si>
    <t>Koncovka opravná na tr. HDPE do 40mm – montáž</t>
  </si>
  <si>
    <t>75ID21</t>
  </si>
  <si>
    <t>Plastová zemní komora pro uložení spojky – dodávka</t>
  </si>
  <si>
    <t>75ID2X</t>
  </si>
  <si>
    <t>Plastová zemní komora pro uložení spojky – montáž</t>
  </si>
  <si>
    <t>Montážní práce v kabelové komoře</t>
  </si>
  <si>
    <t>75ID31</t>
  </si>
  <si>
    <t>Těsnění pro trubku do o 40mm – dodávka</t>
  </si>
  <si>
    <t>75ID3X</t>
  </si>
  <si>
    <t>Těsnění pro trubku do o 40mm – montáž</t>
  </si>
  <si>
    <t>SO 701</t>
  </si>
  <si>
    <t>Pohledová bariéra</t>
  </si>
  <si>
    <t>objemová hmotnost 2,0 t/m3</t>
  </si>
  <si>
    <t>zemina z vrtů pilot  (3,14*0,3*0,3*37*4,0)*2,0=83,650 [A]</t>
  </si>
  <si>
    <t>zemina z vrtů pilot  3,14*0,3*0,3*37*4,0=41,825 [A]</t>
  </si>
  <si>
    <t>224324</t>
  </si>
  <si>
    <t>PILOTY ZE ŽELEZOBETONU C25/30</t>
  </si>
  <si>
    <t>Spodní část piloty ze železobetonu C 25/30-XC2,XA1 prům.600  
viz příloha č. 4 rozvinutý pohled</t>
  </si>
  <si>
    <t>37*3,1*3,14*0,63^2/4=35,737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</si>
  <si>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</si>
  <si>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</si>
  <si>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</si>
  <si>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Zhlaví piloty ze železobetonu C 30/37-XC2,XD1,XF2 o600  
viz příloha č. 4 rozvinutý pohled</t>
  </si>
  <si>
    <t>37*0,9*3,1*0,63^2/4=10,243 [A]</t>
  </si>
  <si>
    <t>224365</t>
  </si>
  <si>
    <t>VÝZTUŽ PILOT Z OCELI 10505, B500B</t>
  </si>
  <si>
    <t>Výztuž pilot z oceli 10505, B500B  
110 kg/m3</t>
  </si>
  <si>
    <t>(35,737+10,243)*0,110=5,058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</si>
  <si>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</si>
  <si>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264828</t>
  </si>
  <si>
    <t>VRTY PRO PILOTY TŘ III A IV D DO 600MM</t>
  </si>
  <si>
    <t>Vrtání pilot o600 celkové hloubky 4,0 m  
viz příloha č. 4 rozvinutý pohled</t>
  </si>
  <si>
    <t>37*4,0=148,000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</si>
  <si>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</si>
  <si>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konstrukce</t>
  </si>
  <si>
    <t>33717</t>
  </si>
  <si>
    <t>SLOUPKY PROTIHLUK STĚN Z DÍLCŮ KOVOVÝCH</t>
  </si>
  <si>
    <t>sloupky protihlukové stěny z dílců kovových HEA 160, dl. 5,0m  
viz příl. č. 3 vzorový řez a č. 4 rozvinutý pohled</t>
  </si>
  <si>
    <t>39*5*0,0304=5,928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</si>
  <si>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</si>
  <si>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</si>
  <si>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</si>
  <si>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stěny protihlukové z dílců železobetonových, soklový panel tl. 100mm  
viz příl. č. 3 vzorový řez a č. 4 rozvinutý pohled</t>
  </si>
  <si>
    <t>36*1,0*4,0=144,000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</si>
  <si>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</si>
  <si>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Stěny protihlukové z dílců železobeton, optimálně panel 1500x4000x100mm  
výplňové panely z lehčeného betonu tl. 100 mm se strukturovaným povrchem  
viz příl. č. 3 vzorový řez a č. 4 rozvinutý pohled</t>
  </si>
  <si>
    <t>36*2*1,5*4=432,000 [A]</t>
  </si>
  <si>
    <t>SO 801</t>
  </si>
  <si>
    <t>Vegetační úpravy BKOM</t>
  </si>
  <si>
    <t>014211</t>
  </si>
  <si>
    <t>POPLATKY ZA ZEMNÍK - ORNICE</t>
  </si>
  <si>
    <t>nedostatek ornice - nákup pro ohumusování ve svahu i rovině</t>
  </si>
  <si>
    <t>trávník 1830m2*0,2</t>
  </si>
  <si>
    <t>12573</t>
  </si>
  <si>
    <t>VYKOPÁVKY ZE ZEMNÍKŮ A SKLÁDEK TŘ. I</t>
  </si>
  <si>
    <t>materiál pro položku 18233 natěžení z meziskládky, včetně dovozu na stavbu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</si>
  <si>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</si>
  <si>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18233</t>
  </si>
  <si>
    <t>ROZPROSTŘENÍ ORNICE V ROVINĚ V TL DO 0,20M</t>
  </si>
  <si>
    <t>trávník 1830m2</t>
  </si>
  <si>
    <t>položka zahrnuje:        
nutné přemístění ornice z dočasných skládek vzdálených do 50m        
rozprostření ornice v předepsané tloušťce v rovině a ve svahu do 1:5</t>
  </si>
  <si>
    <t>18241</t>
  </si>
  <si>
    <t>plochy trávníku v rovině: 1830m2</t>
  </si>
  <si>
    <t>Zahrnuje dodání předepsané travní směsi, její výsev na ornici, zalévání, první pokosení, to vše bez ohledu na sklon terénu</t>
  </si>
  <si>
    <t>18247</t>
  </si>
  <si>
    <t>OŠETŘOVÁNÍ TRÁVNÍKU</t>
  </si>
  <si>
    <t>Zahrnuje ošetření trávníku 6x -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</si>
  <si>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</si>
  <si>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</si>
  <si>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</si>
  <si>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</si>
  <si>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</si>
  <si>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plocha 2x    
součet ploch pro založení trávníků: 1830m2*2= 3660m2</t>
  </si>
  <si>
    <t>položka zahrnuje celoplošný postřik a chemickou likvidace nežádoucích rostlin nebo jejích částí a zabránění jejich dalšímu růstu na urovnaném volném terénu</t>
  </si>
  <si>
    <t>R1</t>
  </si>
  <si>
    <t>ZŘÍZENÍ ROZŠÍŘENÉHO PROKOŘENITELNÉHO PROSTORU PRO STROMY-STRUKTURÁLNÍ SUBSTRÁT</t>
  </si>
  <si>
    <t>objem struktur.substrátu: 216m3</t>
  </si>
  <si>
    <t>Zahrnuje dodání předepsané skladby strukt.substrátu - kamenivo a směs kompostu s biouhlem, prolití tlakovou vodou, zřízení separační vrstvy z pletiva mezi strukt.substrátem a výsadbovou jámou pro strom, vše dle technické zprávy kap.2.2</t>
  </si>
  <si>
    <t>SO 802</t>
  </si>
  <si>
    <t>Vegetační úpravy MČ Maloměřice</t>
  </si>
  <si>
    <t>trávník 178m2*0,2</t>
  </si>
  <si>
    <t>trávník 178m2</t>
  </si>
  <si>
    <t>plochy trávníku v rovině: 178m2</t>
  </si>
  <si>
    <t>plocha 2x    
součet ploch pro založení trávníků: 178*2= 356m2</t>
  </si>
  <si>
    <t>18461</t>
  </si>
  <si>
    <t>MULČOVÁNÍ</t>
  </si>
  <si>
    <t>součet ploch pro mulčování stromu: 8 ks*0,64m2= 5,12m2   
součet ploch pro mulčování popínavek : 290ks*0,25m2=72,5m2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</si>
  <si>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</si>
  <si>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</si>
  <si>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</si>
  <si>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1x 4 roky 
součet ploch pro mulčování stromu: 8 ks*0,64m2= 5,12m2*4=20,48m2   
součet ploch pro mulčování popínavek : 290ks*0,25m2=72,5m2*4=290m2</t>
  </si>
  <si>
    <t>položka zahrnuje chemické odplevelení a doplnění chybějícího mulče</t>
  </si>
  <si>
    <t>18471</t>
  </si>
  <si>
    <t>OŠETŘENÍ DŘEVIN VE SKUPINÁCH</t>
  </si>
  <si>
    <t>plochy popínavek  72,5m2*2*5=725m2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</si>
  <si>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</si>
  <si>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</si>
  <si>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</si>
  <si>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 8ks*2*5=80</t>
  </si>
  <si>
    <t>odplevelení s nakypřením, vypletí, řezem, hnojením, odstranění poškozených částí dřevin s případným složením odpadu na hromady, naložením na dopravní prostředek, odvozem a složením</t>
  </si>
  <si>
    <t>18600</t>
  </si>
  <si>
    <t>ZALÉVÁNÍ VODOU</t>
  </si>
  <si>
    <t>POPÍNAVKY - odhad množství 1 x 5 l na 1 ks rostliny - 8x 5 let   
290ks*0,005*8*5=58m3   
STROMY 16-18 cm - odhad množství 1 x 80 l na 1 ks stromů - 8x 5let   
8 ks*0,080*8*5=25,6m3</t>
  </si>
  <si>
    <t>INSTALACE PROTIKOŘENOVÉ FÓLIE</t>
  </si>
  <si>
    <t>protikořenová fólie š 1m : 6+8m</t>
  </si>
  <si>
    <t>Zahrnuje dodání předepsané protikořenové fólie , výkop rýhy pro vložení fólie mezi výsadbovou jámu a ochranné pásmou horkovodu</t>
  </si>
  <si>
    <t>R2</t>
  </si>
  <si>
    <t>VYSAZOVÁNÍ ROSTLIN LISTNATÝCH KONTEJNEROVANÝCH VČETNĚ VÝKOPU JAMKY</t>
  </si>
  <si>
    <t>počet popínavek: 290 ks</t>
  </si>
  <si>
    <t>Položka vysazování rostlin zahrnuje dodávku projektem předepsaných rostlin,  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</si>
  <si>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R3</t>
  </si>
  <si>
    <t>VYSAZOVÁNÍ STROMŮ LISTNATÝCH SE ZEMNÍM BALEM, OBVOD KMENE DO 18CM, PODCHOZÍ VÝŠ MIN 2,4M</t>
  </si>
  <si>
    <t>počet stromů 8 ks</t>
  </si>
  <si>
    <t>Položka vysazování stromů dodávku projektem předepsaných  stromů, hloubení jamek (min. rozměry pro stromy min. 1,5 násobek balu výpěstku) s event. výměnou půdy, s hnojením anorganickým hnojivem a přídavkem organického hnojiva min. 5kg pro stromy, dodáním hydroabsorbentu 300g/ks,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</si>
  <si>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803</t>
  </si>
  <si>
    <t>Vegetační úpravy MČ Židenice</t>
  </si>
  <si>
    <t>trávník 444m2*0,2</t>
  </si>
  <si>
    <t>trávník 444m2</t>
  </si>
  <si>
    <t>plochy trávníku v rovině: 444m2</t>
  </si>
  <si>
    <t>plocha 2x    
součet ploch pro založení trávníků: 444*2= 888m2</t>
  </si>
  <si>
    <t>součet ploch pro mulčování stromu: 2 ks*0,64m2= 1,28m2</t>
  </si>
  <si>
    <t>1x 4 roky                                                                                                                 součet ploch pro mulčování stromu: 2 ks*0,64m2= 1,28m2*4=5,12m2</t>
  </si>
  <si>
    <t>počet stromů: 2ks*2*5=10</t>
  </si>
  <si>
    <t>STROMY 16-18 cm - odhad množství 1 x 80 l na 1 ks stromů - 8x 5let   
2 ks*0,080*8*5=6,4m3</t>
  </si>
  <si>
    <t>počet stromů 2 ks</t>
  </si>
  <si>
    <t>vrstva ŠD fr. 16/32 v tl. 15cm</t>
  </si>
  <si>
    <t>retenční / zasakovací rýha podél účeloví komunikace 
130*0,05=6,500 [A]</t>
  </si>
  <si>
    <t>- dodání směsi, postřiku, nátěru, dlažeb nebo dílců v požadované kvalitě  
- očištění podkladu případně zřízení spojovací vrstvy  
- uložení směsi, dlažby nebo dílců a provedení nátěrů a postřiků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 pod., nestanoví-li zadávací dokumentace jinak  
- těsnění, tmelení a výplň spar a otvorů  
- úpravu dilatačních spar a povrchu vrstvy</t>
  </si>
  <si>
    <t>SO 804</t>
  </si>
  <si>
    <t>Vegetační úpravy VZ města Brna</t>
  </si>
  <si>
    <t>součet ploch pro mulčování stromu: 13 ks*0,64m2= 8,32m2</t>
  </si>
  <si>
    <t>1x 4 roky                                                                                                                 součet ploch pro mulčování stromu: 13 ks*0,64m2= 8,32m2*4=33,28m2</t>
  </si>
  <si>
    <t>počet stromů: 13ks*2*5=130</t>
  </si>
  <si>
    <t>STROMY 16-18 cm - odhad množství 1 x 80 l na 1 ks stromů - 8x 5let   
13 ks*0,080*8*5=41,6m3</t>
  </si>
  <si>
    <t>počet stromů 13ks</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</si>
</sst>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styles" Target="styles.xml" /><Relationship Id="rId48" Type="http://schemas.openxmlformats.org/officeDocument/2006/relationships/sharedStrings" Target="sharedStrings.xml" /><Relationship Id="rId4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SUM(C10:C54)</f>
      </c>
      <c s="1"/>
      <c s="1"/>
    </row>
    <row r="7" spans="1:5" ht="12.75" customHeight="1">
      <c r="A7" s="1"/>
      <c s="4" t="s">
        <v>5</v>
      </c>
      <c s="7">
        <f>SUM(E10:E54)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100</v>
      </c>
      <c s="20" t="s">
        <v>101</v>
      </c>
      <c s="21">
        <f>'SO 001'!I3</f>
      </c>
      <c s="21">
        <f>'SO 001'!O2</f>
      </c>
      <c s="21">
        <f>C11+D11</f>
      </c>
    </row>
    <row r="12" spans="1:5" ht="12.75" customHeight="1">
      <c r="A12" s="20" t="s">
        <v>145</v>
      </c>
      <c s="20" t="s">
        <v>146</v>
      </c>
      <c s="21">
        <f>'SO 101'!I3</f>
      </c>
      <c s="21">
        <f>'SO 101'!O2</f>
      </c>
      <c s="21">
        <f>C12+D12</f>
      </c>
    </row>
    <row r="13" spans="1:5" ht="12.75" customHeight="1">
      <c r="A13" s="20" t="s">
        <v>441</v>
      </c>
      <c s="20" t="s">
        <v>442</v>
      </c>
      <c s="21">
        <f>'SO 102'!I3</f>
      </c>
      <c s="21">
        <f>'SO 102'!O2</f>
      </c>
      <c s="21">
        <f>C13+D13</f>
      </c>
    </row>
    <row r="14" spans="1:5" ht="12.75" customHeight="1">
      <c r="A14" s="20" t="s">
        <v>480</v>
      </c>
      <c s="20" t="s">
        <v>481</v>
      </c>
      <c s="21">
        <f>'SO 116'!I3</f>
      </c>
      <c s="21">
        <f>'SO 116'!O2</f>
      </c>
      <c s="21">
        <f>C14+D14</f>
      </c>
    </row>
    <row r="15" spans="1:5" ht="12.75" customHeight="1">
      <c r="A15" s="20" t="s">
        <v>509</v>
      </c>
      <c s="20" t="s">
        <v>510</v>
      </c>
      <c s="21">
        <f>'SO 117'!I3</f>
      </c>
      <c s="21">
        <f>'SO 117'!O2</f>
      </c>
      <c s="21">
        <f>C15+D15</f>
      </c>
    </row>
    <row r="16" spans="1:5" ht="12.75" customHeight="1">
      <c r="A16" s="20" t="s">
        <v>527</v>
      </c>
      <c s="20" t="s">
        <v>528</v>
      </c>
      <c s="21">
        <f>'SO 122'!I3</f>
      </c>
      <c s="21">
        <f>'SO 122'!O2</f>
      </c>
      <c s="21">
        <f>C16+D16</f>
      </c>
    </row>
    <row r="17" spans="1:5" ht="12.75" customHeight="1">
      <c r="A17" s="20" t="s">
        <v>544</v>
      </c>
      <c s="20" t="s">
        <v>545</v>
      </c>
      <c s="21">
        <f>'SO 123'!I3</f>
      </c>
      <c s="21">
        <f>'SO 123'!O2</f>
      </c>
      <c s="21">
        <f>C17+D17</f>
      </c>
    </row>
    <row r="18" spans="1:5" ht="12.75" customHeight="1">
      <c r="A18" s="20" t="s">
        <v>562</v>
      </c>
      <c s="20" t="s">
        <v>563</v>
      </c>
      <c s="21">
        <f>'SO 124'!I3</f>
      </c>
      <c s="21">
        <f>'SO 124'!O2</f>
      </c>
      <c s="21">
        <f>C18+D18</f>
      </c>
    </row>
    <row r="19" spans="1:5" ht="12.75" customHeight="1">
      <c r="A19" s="20" t="s">
        <v>573</v>
      </c>
      <c s="20" t="s">
        <v>574</v>
      </c>
      <c s="21">
        <f>'SO 125'!I3</f>
      </c>
      <c s="21">
        <f>'SO 125'!O2</f>
      </c>
      <c s="21">
        <f>C19+D19</f>
      </c>
    </row>
    <row r="20" spans="1:5" ht="12.75" customHeight="1">
      <c r="A20" s="20" t="s">
        <v>627</v>
      </c>
      <c s="20" t="s">
        <v>628</v>
      </c>
      <c s="21">
        <f>'SO 134'!I3</f>
      </c>
      <c s="21">
        <f>'SO 134'!O2</f>
      </c>
      <c s="21">
        <f>C20+D20</f>
      </c>
    </row>
    <row r="21" spans="1:5" ht="12.75" customHeight="1">
      <c r="A21" s="20" t="s">
        <v>669</v>
      </c>
      <c s="20" t="s">
        <v>670</v>
      </c>
      <c s="21">
        <f>'SO 182'!I3</f>
      </c>
      <c s="21">
        <f>'SO 182'!O2</f>
      </c>
      <c s="21">
        <f>C21+D21</f>
      </c>
    </row>
    <row r="22" spans="1:5" ht="12.75" customHeight="1">
      <c r="A22" s="20" t="s">
        <v>675</v>
      </c>
      <c s="20" t="s">
        <v>676</v>
      </c>
      <c s="21">
        <f>'SO 191'!I3</f>
      </c>
      <c s="21">
        <f>'SO 191'!O2</f>
      </c>
      <c s="21">
        <f>C22+D22</f>
      </c>
    </row>
    <row r="23" spans="1:5" ht="12.75" customHeight="1">
      <c r="A23" s="20" t="s">
        <v>703</v>
      </c>
      <c s="20" t="s">
        <v>704</v>
      </c>
      <c s="21">
        <f>'SO 201'!I3</f>
      </c>
      <c s="21">
        <f>'SO 201'!O2</f>
      </c>
      <c s="21">
        <f>C23+D23</f>
      </c>
    </row>
    <row r="24" spans="1:5" ht="12.75" customHeight="1">
      <c r="A24" s="42" t="s">
        <v>763</v>
      </c>
      <c s="42" t="s">
        <v>764</v>
      </c>
      <c s="43">
        <f>'SO 301_SO 301.1'!I3</f>
      </c>
      <c s="43">
        <f>'SO 301_SO 301.1'!O2</f>
      </c>
      <c s="43">
        <f>C24+D24</f>
      </c>
    </row>
    <row r="25" spans="1:5" ht="12.75" customHeight="1">
      <c r="A25" s="42" t="s">
        <v>858</v>
      </c>
      <c s="42" t="s">
        <v>859</v>
      </c>
      <c s="43">
        <f>'SO 301_SO 301.2'!I3</f>
      </c>
      <c s="43">
        <f>'SO 301_SO 301.2'!O2</f>
      </c>
      <c s="43">
        <f>C25+D25</f>
      </c>
    </row>
    <row r="26" spans="1:5" ht="12.75" customHeight="1">
      <c r="A26" s="42" t="s">
        <v>884</v>
      </c>
      <c s="42" t="s">
        <v>885</v>
      </c>
      <c s="43">
        <f>'SO 302_SO 302'!I3</f>
      </c>
      <c s="43">
        <f>'SO 302_SO 302'!O2</f>
      </c>
      <c s="43">
        <f>C26+D26</f>
      </c>
    </row>
    <row r="27" spans="1:5" ht="12.75" customHeight="1">
      <c r="A27" s="42" t="s">
        <v>907</v>
      </c>
      <c s="42" t="s">
        <v>908</v>
      </c>
      <c s="43">
        <f>'SO 331_SO 331'!I3</f>
      </c>
      <c s="43">
        <f>'SO 331_SO 331'!O2</f>
      </c>
      <c s="43">
        <f>C27+D27</f>
      </c>
    </row>
    <row r="28" spans="1:5" ht="12.75" customHeight="1">
      <c r="A28" s="42" t="s">
        <v>954</v>
      </c>
      <c s="42" t="s">
        <v>955</v>
      </c>
      <c s="43">
        <f>'SO 333_SO 333'!I3</f>
      </c>
      <c s="43">
        <f>'SO 333_SO 333'!O2</f>
      </c>
      <c s="43">
        <f>C28+D28</f>
      </c>
    </row>
    <row r="29" spans="1:5" ht="12.75" customHeight="1">
      <c r="A29" s="42" t="s">
        <v>969</v>
      </c>
      <c s="42" t="s">
        <v>970</v>
      </c>
      <c s="43">
        <f>'SO 334_SO 334'!I3</f>
      </c>
      <c s="43">
        <f>'SO 334_SO 334'!O2</f>
      </c>
      <c s="43">
        <f>C29+D29</f>
      </c>
    </row>
    <row r="30" spans="1:5" ht="12.75" customHeight="1">
      <c r="A30" s="42" t="s">
        <v>1006</v>
      </c>
      <c s="42" t="s">
        <v>1007</v>
      </c>
      <c s="43">
        <f>'SO 335_SO 335'!I3</f>
      </c>
      <c s="43">
        <f>'SO 335_SO 335'!O2</f>
      </c>
      <c s="43">
        <f>C30+D30</f>
      </c>
    </row>
    <row r="31" spans="1:5" ht="12.75" customHeight="1">
      <c r="A31" s="42" t="s">
        <v>1023</v>
      </c>
      <c s="42" t="s">
        <v>1024</v>
      </c>
      <c s="43">
        <f>'SO 336_SO 336'!I3</f>
      </c>
      <c s="43">
        <f>'SO 336_SO 336'!O2</f>
      </c>
      <c s="43">
        <f>C31+D31</f>
      </c>
    </row>
    <row r="32" spans="1:5" ht="12.75" customHeight="1">
      <c r="A32" s="42" t="s">
        <v>1049</v>
      </c>
      <c s="42" t="s">
        <v>1050</v>
      </c>
      <c s="43">
        <f>'SO 337_SO 337'!I3</f>
      </c>
      <c s="43">
        <f>'SO 337_SO 337'!O2</f>
      </c>
      <c s="43">
        <f>C32+D32</f>
      </c>
    </row>
    <row r="33" spans="1:5" ht="12.75" customHeight="1">
      <c r="A33" s="20" t="s">
        <v>1070</v>
      </c>
      <c s="20" t="s">
        <v>1071</v>
      </c>
      <c s="21">
        <f>'SO 342'!I3</f>
      </c>
      <c s="21">
        <f>'SO 342'!O2</f>
      </c>
      <c s="21">
        <f>C33+D33</f>
      </c>
    </row>
    <row r="34" spans="1:5" ht="12.75" customHeight="1">
      <c r="A34" s="20" t="s">
        <v>2067</v>
      </c>
      <c s="20" t="s">
        <v>2068</v>
      </c>
      <c s="21">
        <f>'SO 343'!I3</f>
      </c>
      <c s="21">
        <f>'SO 343'!O2</f>
      </c>
      <c s="21">
        <f>C34+D34</f>
      </c>
    </row>
    <row r="35" spans="1:5" ht="12.75" customHeight="1">
      <c r="A35" s="20" t="s">
        <v>2518</v>
      </c>
      <c s="20" t="s">
        <v>2519</v>
      </c>
      <c s="21">
        <f>'SO 344'!I3</f>
      </c>
      <c s="21">
        <f>'SO 344'!O2</f>
      </c>
      <c s="21">
        <f>C35+D35</f>
      </c>
    </row>
    <row r="36" spans="1:5" ht="12.75" customHeight="1">
      <c r="A36" s="20" t="s">
        <v>2745</v>
      </c>
      <c s="20" t="s">
        <v>2746</v>
      </c>
      <c s="21">
        <f>'SO 344.1'!I3</f>
      </c>
      <c s="21">
        <f>'SO 344.1'!O2</f>
      </c>
      <c s="21">
        <f>C36+D36</f>
      </c>
    </row>
    <row r="37" spans="1:5" ht="12.75" customHeight="1">
      <c r="A37" s="20" t="s">
        <v>2875</v>
      </c>
      <c s="20" t="s">
        <v>2876</v>
      </c>
      <c s="21">
        <f>'SO 345'!I3</f>
      </c>
      <c s="21">
        <f>'SO 345'!O2</f>
      </c>
      <c s="21">
        <f>C37+D37</f>
      </c>
    </row>
    <row r="38" spans="1:5" ht="12.75" customHeight="1">
      <c r="A38" s="20" t="s">
        <v>3035</v>
      </c>
      <c s="20" t="s">
        <v>3036</v>
      </c>
      <c s="21">
        <f>'SO 346'!I3</f>
      </c>
      <c s="21">
        <f>'SO 346'!O2</f>
      </c>
      <c s="21">
        <f>C38+D38</f>
      </c>
    </row>
    <row r="39" spans="1:5" ht="12.75" customHeight="1">
      <c r="A39" s="20" t="s">
        <v>3141</v>
      </c>
      <c s="20" t="s">
        <v>3142</v>
      </c>
      <c s="21">
        <f>'SO 347'!I3</f>
      </c>
      <c s="21">
        <f>'SO 347'!O2</f>
      </c>
      <c s="21">
        <f>C39+D39</f>
      </c>
    </row>
    <row r="40" spans="1:5" ht="12.75" customHeight="1">
      <c r="A40" s="20" t="s">
        <v>3201</v>
      </c>
      <c s="20" t="s">
        <v>3202</v>
      </c>
      <c s="21">
        <f>'SO 431'!I3</f>
      </c>
      <c s="21">
        <f>'SO 431'!O2</f>
      </c>
      <c s="21">
        <f>C40+D40</f>
      </c>
    </row>
    <row r="41" spans="1:5" ht="12.75" customHeight="1">
      <c r="A41" s="20" t="s">
        <v>3307</v>
      </c>
      <c s="20" t="s">
        <v>3308</v>
      </c>
      <c s="21">
        <f>'SO 441.1'!I3</f>
      </c>
      <c s="21">
        <f>'SO 441.1'!O2</f>
      </c>
      <c s="21">
        <f>C41+D41</f>
      </c>
    </row>
    <row r="42" spans="1:5" ht="12.75" customHeight="1">
      <c r="A42" s="20" t="s">
        <v>3435</v>
      </c>
      <c s="20" t="s">
        <v>3436</v>
      </c>
      <c s="21">
        <f>'SO 441.1.1'!I3</f>
      </c>
      <c s="21">
        <f>'SO 441.1.1'!O2</f>
      </c>
      <c s="21">
        <f>C42+D42</f>
      </c>
    </row>
    <row r="43" spans="1:5" ht="12.75" customHeight="1">
      <c r="A43" s="20" t="s">
        <v>3459</v>
      </c>
      <c s="20" t="s">
        <v>3460</v>
      </c>
      <c s="21">
        <f>'SO 441.2'!I3</f>
      </c>
      <c s="21">
        <f>'SO 441.2'!O2</f>
      </c>
      <c s="21">
        <f>C43+D43</f>
      </c>
    </row>
    <row r="44" spans="1:5" ht="12.75" customHeight="1">
      <c r="A44" s="20" t="s">
        <v>3479</v>
      </c>
      <c s="20" t="s">
        <v>3480</v>
      </c>
      <c s="21">
        <f>'SO 442.1'!I3</f>
      </c>
      <c s="21">
        <f>'SO 442.1'!O2</f>
      </c>
      <c s="21">
        <f>C44+D44</f>
      </c>
    </row>
    <row r="45" spans="1:5" ht="12.75" customHeight="1">
      <c r="A45" s="20" t="s">
        <v>3555</v>
      </c>
      <c s="20" t="s">
        <v>3556</v>
      </c>
      <c s="21">
        <f>'SO 442.2'!I3</f>
      </c>
      <c s="21">
        <f>'SO 442.2'!O2</f>
      </c>
      <c s="21">
        <f>C45+D45</f>
      </c>
    </row>
    <row r="46" spans="1:5" ht="12.75" customHeight="1">
      <c r="A46" s="20" t="s">
        <v>3557</v>
      </c>
      <c s="20" t="s">
        <v>3558</v>
      </c>
      <c s="21">
        <f>'SO 443.1'!I3</f>
      </c>
      <c s="21">
        <f>'SO 443.1'!O2</f>
      </c>
      <c s="21">
        <f>C46+D46</f>
      </c>
    </row>
    <row r="47" spans="1:5" ht="12.75" customHeight="1">
      <c r="A47" s="20" t="s">
        <v>3581</v>
      </c>
      <c s="20" t="s">
        <v>3582</v>
      </c>
      <c s="21">
        <f>'SO 443.2'!I3</f>
      </c>
      <c s="21">
        <f>'SO 443.2'!O2</f>
      </c>
      <c s="21">
        <f>C47+D47</f>
      </c>
    </row>
    <row r="48" spans="1:5" ht="12.75" customHeight="1">
      <c r="A48" s="20" t="s">
        <v>3583</v>
      </c>
      <c s="20" t="s">
        <v>3584</v>
      </c>
      <c s="21">
        <f>'SO 452'!I3</f>
      </c>
      <c s="21">
        <f>'SO 452'!O2</f>
      </c>
      <c s="21">
        <f>C48+D48</f>
      </c>
    </row>
    <row r="49" spans="1:5" ht="12.75" customHeight="1">
      <c r="A49" s="20" t="s">
        <v>3639</v>
      </c>
      <c s="20" t="s">
        <v>3640</v>
      </c>
      <c s="21">
        <f>'SO 453'!I3</f>
      </c>
      <c s="21">
        <f>'SO 453'!O2</f>
      </c>
      <c s="21">
        <f>C49+D49</f>
      </c>
    </row>
    <row r="50" spans="1:5" ht="12.75" customHeight="1">
      <c r="A50" s="20" t="s">
        <v>3668</v>
      </c>
      <c s="20" t="s">
        <v>3669</v>
      </c>
      <c s="21">
        <f>'SO 701'!I3</f>
      </c>
      <c s="21">
        <f>'SO 701'!O2</f>
      </c>
      <c s="21">
        <f>C50+D50</f>
      </c>
    </row>
    <row r="51" spans="1:5" ht="12.75" customHeight="1">
      <c r="A51" s="20" t="s">
        <v>3705</v>
      </c>
      <c s="20" t="s">
        <v>3706</v>
      </c>
      <c s="21">
        <f>'SO 801'!I3</f>
      </c>
      <c s="21">
        <f>'SO 801'!O2</f>
      </c>
      <c s="21">
        <f>C51+D51</f>
      </c>
    </row>
    <row r="52" spans="1:5" ht="12.75" customHeight="1">
      <c r="A52" s="20" t="s">
        <v>3736</v>
      </c>
      <c s="20" t="s">
        <v>3737</v>
      </c>
      <c s="21">
        <f>'SO 802'!I3</f>
      </c>
      <c s="21">
        <f>'SO 802'!O2</f>
      </c>
      <c s="21">
        <f>C52+D52</f>
      </c>
    </row>
    <row r="53" spans="1:5" ht="12.75" customHeight="1">
      <c r="A53" s="20" t="s">
        <v>3772</v>
      </c>
      <c s="20" t="s">
        <v>3773</v>
      </c>
      <c s="21">
        <f>'SO 803'!I3</f>
      </c>
      <c s="21">
        <f>'SO 803'!O2</f>
      </c>
      <c s="21">
        <f>C53+D53</f>
      </c>
    </row>
    <row r="54" spans="1:5" ht="12.75" customHeight="1">
      <c r="A54" s="20" t="s">
        <v>3786</v>
      </c>
      <c s="20" t="s">
        <v>3787</v>
      </c>
      <c s="21">
        <f>'SO 804'!I3</f>
      </c>
      <c s="21">
        <f>'SO 804'!O2</f>
      </c>
      <c s="21">
        <f>C54+D54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0+O8+O21+O58+O71+O100</f>
      </c>
      <c t="s">
        <v>22</v>
      </c>
    </row>
    <row r="3" spans="1:16" ht="15" customHeight="1">
      <c r="A3" t="s">
        <v>12</v>
      </c>
      <c s="12" t="s">
        <v>14</v>
      </c>
      <c s="13" t="s">
        <v>15</v>
      </c>
      <c s="1"/>
      <c s="14" t="s">
        <v>16</v>
      </c>
      <c s="1"/>
      <c s="9"/>
      <c s="8" t="s">
        <v>562</v>
      </c>
      <c s="41">
        <f>0+I8+I21+I58+I71+I100</f>
      </c>
      <c s="10"/>
      <c r="O3" t="s">
        <v>19</v>
      </c>
      <c t="s">
        <v>23</v>
      </c>
    </row>
    <row r="4" spans="1:16" ht="15" customHeight="1">
      <c r="A4" t="s">
        <v>17</v>
      </c>
      <c s="16" t="s">
        <v>18</v>
      </c>
      <c s="17" t="s">
        <v>562</v>
      </c>
      <c s="6"/>
      <c s="18" t="s">
        <v>563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139.64</v>
      </c>
      <c s="33">
        <v>0</v>
      </c>
      <c s="33">
        <f>ROUND(ROUND(H9,2)*ROUND(G9,3),2)</f>
      </c>
      <c s="31" t="s">
        <v>105</v>
      </c>
      <c r="O9">
        <f>(I9*21)/100</f>
      </c>
      <c t="s">
        <v>23</v>
      </c>
    </row>
    <row r="10" spans="1:5" ht="12.75">
      <c r="A10" s="34" t="s">
        <v>53</v>
      </c>
      <c r="E10" s="35" t="s">
        <v>106</v>
      </c>
    </row>
    <row r="11" spans="1:5" ht="63.75">
      <c r="A11" s="36" t="s">
        <v>55</v>
      </c>
      <c r="E11" s="37" t="s">
        <v>564</v>
      </c>
    </row>
    <row r="12" spans="1:5" ht="25.5">
      <c r="A12" t="s">
        <v>56</v>
      </c>
      <c r="E12" s="35" t="s">
        <v>108</v>
      </c>
    </row>
    <row r="13" spans="1:16" ht="12.75">
      <c r="A13" s="25" t="s">
        <v>47</v>
      </c>
      <c s="29" t="s">
        <v>23</v>
      </c>
      <c s="29" t="s">
        <v>109</v>
      </c>
      <c s="25" t="s">
        <v>49</v>
      </c>
      <c s="30" t="s">
        <v>110</v>
      </c>
      <c s="31" t="s">
        <v>104</v>
      </c>
      <c s="32">
        <v>6.431</v>
      </c>
      <c s="33">
        <v>0</v>
      </c>
      <c s="33">
        <f>ROUND(ROUND(H13,2)*ROUND(G13,3),2)</f>
      </c>
      <c s="31" t="s">
        <v>52</v>
      </c>
      <c r="O13">
        <f>(I13*21)/100</f>
      </c>
      <c t="s">
        <v>23</v>
      </c>
    </row>
    <row r="14" spans="1:5" ht="38.25">
      <c r="A14" s="34" t="s">
        <v>53</v>
      </c>
      <c r="E14" s="35" t="s">
        <v>444</v>
      </c>
    </row>
    <row r="15" spans="1:5" ht="12.75">
      <c r="A15" s="36" t="s">
        <v>55</v>
      </c>
      <c r="E15" s="37" t="s">
        <v>565</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25.5">
      <c r="A22" s="25" t="s">
        <v>47</v>
      </c>
      <c s="29" t="s">
        <v>33</v>
      </c>
      <c s="29" t="s">
        <v>168</v>
      </c>
      <c s="25" t="s">
        <v>49</v>
      </c>
      <c s="30" t="s">
        <v>169</v>
      </c>
      <c s="31" t="s">
        <v>126</v>
      </c>
      <c s="32">
        <v>39.337</v>
      </c>
      <c s="33">
        <v>0</v>
      </c>
      <c s="33">
        <f>ROUND(ROUND(H22,2)*ROUND(G22,3),2)</f>
      </c>
      <c s="31" t="s">
        <v>52</v>
      </c>
      <c r="O22">
        <f>(I22*21)/100</f>
      </c>
      <c t="s">
        <v>23</v>
      </c>
    </row>
    <row r="23" spans="1:5" ht="25.5">
      <c r="A23" s="34" t="s">
        <v>53</v>
      </c>
      <c r="E23" s="35" t="s">
        <v>170</v>
      </c>
    </row>
    <row r="24" spans="1:5" ht="38.25">
      <c r="A24" s="36" t="s">
        <v>55</v>
      </c>
      <c r="E24" s="37" t="s">
        <v>566</v>
      </c>
    </row>
    <row r="25" spans="1:5" ht="63.75">
      <c r="A25" t="s">
        <v>56</v>
      </c>
      <c r="E25" s="35" t="s">
        <v>163</v>
      </c>
    </row>
    <row r="26" spans="1:16" ht="12.75">
      <c r="A26" s="25" t="s">
        <v>47</v>
      </c>
      <c s="29" t="s">
        <v>35</v>
      </c>
      <c s="29" t="s">
        <v>172</v>
      </c>
      <c s="25" t="s">
        <v>49</v>
      </c>
      <c s="30" t="s">
        <v>173</v>
      </c>
      <c s="31" t="s">
        <v>142</v>
      </c>
      <c s="32">
        <v>31.37</v>
      </c>
      <c s="33">
        <v>0</v>
      </c>
      <c s="33">
        <f>ROUND(ROUND(H26,2)*ROUND(G26,3),2)</f>
      </c>
      <c s="31" t="s">
        <v>52</v>
      </c>
      <c r="O26">
        <f>(I26*21)/100</f>
      </c>
      <c t="s">
        <v>23</v>
      </c>
    </row>
    <row r="27" spans="1:5" ht="25.5">
      <c r="A27" s="34" t="s">
        <v>53</v>
      </c>
      <c r="E27" s="35" t="s">
        <v>447</v>
      </c>
    </row>
    <row r="28" spans="1:5" ht="12.75">
      <c r="A28" s="36" t="s">
        <v>55</v>
      </c>
      <c r="E28" s="37" t="s">
        <v>49</v>
      </c>
    </row>
    <row r="29" spans="1:5" ht="63.75">
      <c r="A29" t="s">
        <v>56</v>
      </c>
      <c r="E29" s="35" t="s">
        <v>163</v>
      </c>
    </row>
    <row r="30" spans="1:16" ht="25.5">
      <c r="A30" s="25" t="s">
        <v>47</v>
      </c>
      <c s="29" t="s">
        <v>37</v>
      </c>
      <c s="29" t="s">
        <v>176</v>
      </c>
      <c s="25" t="s">
        <v>49</v>
      </c>
      <c s="30" t="s">
        <v>177</v>
      </c>
      <c s="31" t="s">
        <v>178</v>
      </c>
      <c s="32">
        <v>77.17</v>
      </c>
      <c s="33">
        <v>0</v>
      </c>
      <c s="33">
        <f>ROUND(ROUND(H30,2)*ROUND(G30,3),2)</f>
      </c>
      <c s="31" t="s">
        <v>52</v>
      </c>
      <c r="O30">
        <f>(I30*21)/100</f>
      </c>
      <c t="s">
        <v>23</v>
      </c>
    </row>
    <row r="31" spans="1:5" ht="25.5">
      <c r="A31" s="34" t="s">
        <v>53</v>
      </c>
      <c r="E31" s="35" t="s">
        <v>179</v>
      </c>
    </row>
    <row r="32" spans="1:5" ht="12.75">
      <c r="A32" s="36" t="s">
        <v>55</v>
      </c>
      <c r="E32" s="37" t="s">
        <v>567</v>
      </c>
    </row>
    <row r="33" spans="1:5" ht="25.5">
      <c r="A33" t="s">
        <v>56</v>
      </c>
      <c r="E33" s="35" t="s">
        <v>181</v>
      </c>
    </row>
    <row r="34" spans="1:16" ht="12.75">
      <c r="A34" s="25" t="s">
        <v>47</v>
      </c>
      <c s="29" t="s">
        <v>73</v>
      </c>
      <c s="29" t="s">
        <v>186</v>
      </c>
      <c s="25" t="s">
        <v>49</v>
      </c>
      <c s="30" t="s">
        <v>187</v>
      </c>
      <c s="31" t="s">
        <v>126</v>
      </c>
      <c s="32">
        <v>22.042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69.82</v>
      </c>
      <c s="33">
        <v>0</v>
      </c>
      <c s="33">
        <f>ROUND(ROUND(H38,2)*ROUND(G38,3),2)</f>
      </c>
      <c s="31" t="s">
        <v>52</v>
      </c>
      <c r="O38">
        <f>(I38*21)/100</f>
      </c>
      <c t="s">
        <v>23</v>
      </c>
    </row>
    <row r="39" spans="1:5" ht="25.5">
      <c r="A39" s="34" t="s">
        <v>53</v>
      </c>
      <c r="E39" s="35" t="s">
        <v>192</v>
      </c>
    </row>
    <row r="40" spans="1:5" ht="38.25">
      <c r="A40" s="36" t="s">
        <v>55</v>
      </c>
      <c r="E40" s="37" t="s">
        <v>568</v>
      </c>
    </row>
    <row r="41" spans="1:5" ht="369.75">
      <c r="A41" t="s">
        <v>56</v>
      </c>
      <c r="E41" s="35" t="s">
        <v>450</v>
      </c>
    </row>
    <row r="42" spans="1:16" ht="12.75">
      <c r="A42" s="25" t="s">
        <v>47</v>
      </c>
      <c s="29" t="s">
        <v>40</v>
      </c>
      <c s="29" t="s">
        <v>195</v>
      </c>
      <c s="25" t="s">
        <v>49</v>
      </c>
      <c s="30" t="s">
        <v>196</v>
      </c>
      <c s="31" t="s">
        <v>126</v>
      </c>
      <c s="32">
        <v>37.4</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451</v>
      </c>
    </row>
    <row r="46" spans="1:16" ht="12.75">
      <c r="A46" s="25" t="s">
        <v>47</v>
      </c>
      <c s="29" t="s">
        <v>42</v>
      </c>
      <c s="29" t="s">
        <v>130</v>
      </c>
      <c s="25" t="s">
        <v>49</v>
      </c>
      <c s="30" t="s">
        <v>131</v>
      </c>
      <c s="31" t="s">
        <v>126</v>
      </c>
      <c s="32">
        <v>69.82</v>
      </c>
      <c s="33">
        <v>0</v>
      </c>
      <c s="33">
        <f>ROUND(ROUND(H46,2)*ROUND(G46,3),2)</f>
      </c>
      <c s="31" t="s">
        <v>52</v>
      </c>
      <c r="O46">
        <f>(I46*21)/100</f>
      </c>
      <c t="s">
        <v>23</v>
      </c>
    </row>
    <row r="47" spans="1:5" ht="12.75">
      <c r="A47" s="34" t="s">
        <v>53</v>
      </c>
      <c r="E47" s="35" t="s">
        <v>211</v>
      </c>
    </row>
    <row r="48" spans="1:5" ht="38.25">
      <c r="A48" s="36" t="s">
        <v>55</v>
      </c>
      <c r="E48" s="37" t="s">
        <v>568</v>
      </c>
    </row>
    <row r="49" spans="1:5" ht="191.25">
      <c r="A49" t="s">
        <v>56</v>
      </c>
      <c r="E49" s="35" t="s">
        <v>134</v>
      </c>
    </row>
    <row r="50" spans="1:16" ht="12.75">
      <c r="A50" s="25" t="s">
        <v>47</v>
      </c>
      <c s="29" t="s">
        <v>44</v>
      </c>
      <c s="29" t="s">
        <v>215</v>
      </c>
      <c s="25" t="s">
        <v>49</v>
      </c>
      <c s="30" t="s">
        <v>216</v>
      </c>
      <c s="31" t="s">
        <v>126</v>
      </c>
      <c s="32">
        <v>37.4</v>
      </c>
      <c s="33">
        <v>0</v>
      </c>
      <c s="33">
        <f>ROUND(ROUND(H50,2)*ROUND(G50,3),2)</f>
      </c>
      <c s="31" t="s">
        <v>52</v>
      </c>
      <c r="O50">
        <f>(I50*21)/100</f>
      </c>
      <c t="s">
        <v>23</v>
      </c>
    </row>
    <row r="51" spans="1:5" ht="25.5">
      <c r="A51" s="34" t="s">
        <v>53</v>
      </c>
      <c r="E51" s="35" t="s">
        <v>453</v>
      </c>
    </row>
    <row r="52" spans="1:5" ht="12.75">
      <c r="A52" s="36" t="s">
        <v>55</v>
      </c>
      <c r="E52" s="37" t="s">
        <v>49</v>
      </c>
    </row>
    <row r="53" spans="1:5" ht="267.75">
      <c r="A53" t="s">
        <v>56</v>
      </c>
      <c r="E53" s="35" t="s">
        <v>454</v>
      </c>
    </row>
    <row r="54" spans="1:16" ht="12.75">
      <c r="A54" s="25" t="s">
        <v>47</v>
      </c>
      <c s="29" t="s">
        <v>89</v>
      </c>
      <c s="29" t="s">
        <v>226</v>
      </c>
      <c s="25" t="s">
        <v>49</v>
      </c>
      <c s="30" t="s">
        <v>227</v>
      </c>
      <c s="31" t="s">
        <v>126</v>
      </c>
      <c s="32">
        <v>0.425</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455</v>
      </c>
    </row>
    <row r="58" spans="1:18" ht="12.75" customHeight="1">
      <c r="A58" s="6" t="s">
        <v>45</v>
      </c>
      <c s="6"/>
      <c s="39" t="s">
        <v>23</v>
      </c>
      <c s="6"/>
      <c s="27" t="s">
        <v>93</v>
      </c>
      <c s="6"/>
      <c s="6"/>
      <c s="6"/>
      <c s="40">
        <f>0+Q58</f>
      </c>
      <c s="6"/>
      <c r="O58">
        <f>0+R58</f>
      </c>
      <c r="Q58">
        <f>0+I59+I63+I67</f>
      </c>
      <c>
        <f>0+O59+O63+O67</f>
      </c>
    </row>
    <row r="59" spans="1:16" ht="12.75">
      <c r="A59" s="25" t="s">
        <v>47</v>
      </c>
      <c s="29" t="s">
        <v>94</v>
      </c>
      <c s="29" t="s">
        <v>238</v>
      </c>
      <c s="25" t="s">
        <v>49</v>
      </c>
      <c s="30" t="s">
        <v>239</v>
      </c>
      <c s="31" t="s">
        <v>116</v>
      </c>
      <c s="32">
        <v>30.875</v>
      </c>
      <c s="33">
        <v>0</v>
      </c>
      <c s="33">
        <f>ROUND(ROUND(H59,2)*ROUND(G59,3),2)</f>
      </c>
      <c s="31" t="s">
        <v>52</v>
      </c>
      <c r="O59">
        <f>(I59*21)/100</f>
      </c>
      <c t="s">
        <v>23</v>
      </c>
    </row>
    <row r="60" spans="1:5" ht="25.5">
      <c r="A60" s="34" t="s">
        <v>53</v>
      </c>
      <c r="E60" s="35" t="s">
        <v>457</v>
      </c>
    </row>
    <row r="61" spans="1:5" ht="12.75">
      <c r="A61" s="36" t="s">
        <v>55</v>
      </c>
      <c r="E61" s="37" t="s">
        <v>49</v>
      </c>
    </row>
    <row r="62" spans="1:5" ht="25.5">
      <c r="A62" t="s">
        <v>56</v>
      </c>
      <c r="E62" s="35" t="s">
        <v>242</v>
      </c>
    </row>
    <row r="63" spans="1:16" ht="12.75">
      <c r="A63" s="25" t="s">
        <v>47</v>
      </c>
      <c s="29" t="s">
        <v>199</v>
      </c>
      <c s="29" t="s">
        <v>244</v>
      </c>
      <c s="25" t="s">
        <v>49</v>
      </c>
      <c s="30" t="s">
        <v>245</v>
      </c>
      <c s="31" t="s">
        <v>142</v>
      </c>
      <c s="32">
        <v>12.35</v>
      </c>
      <c s="33">
        <v>0</v>
      </c>
      <c s="33">
        <f>ROUND(ROUND(H63,2)*ROUND(G63,3),2)</f>
      </c>
      <c s="31" t="s">
        <v>52</v>
      </c>
      <c r="O63">
        <f>(I63*21)/100</f>
      </c>
      <c t="s">
        <v>23</v>
      </c>
    </row>
    <row r="64" spans="1:5" ht="38.25">
      <c r="A64" s="34" t="s">
        <v>53</v>
      </c>
      <c r="E64" s="35" t="s">
        <v>246</v>
      </c>
    </row>
    <row r="65" spans="1:5" ht="12.75">
      <c r="A65" s="36" t="s">
        <v>55</v>
      </c>
      <c r="E65" s="37" t="s">
        <v>49</v>
      </c>
    </row>
    <row r="66" spans="1:5" ht="165.75">
      <c r="A66" t="s">
        <v>56</v>
      </c>
      <c r="E66" s="35" t="s">
        <v>459</v>
      </c>
    </row>
    <row r="67" spans="1:16" ht="12.75">
      <c r="A67" s="25" t="s">
        <v>47</v>
      </c>
      <c s="29" t="s">
        <v>205</v>
      </c>
      <c s="29" t="s">
        <v>261</v>
      </c>
      <c s="25" t="s">
        <v>49</v>
      </c>
      <c s="30" t="s">
        <v>262</v>
      </c>
      <c s="31" t="s">
        <v>116</v>
      </c>
      <c s="32">
        <v>66.22</v>
      </c>
      <c s="33">
        <v>0</v>
      </c>
      <c s="33">
        <f>ROUND(ROUND(H67,2)*ROUND(G67,3),2)</f>
      </c>
      <c s="31" t="s">
        <v>52</v>
      </c>
      <c r="O67">
        <f>(I67*21)/100</f>
      </c>
      <c t="s">
        <v>23</v>
      </c>
    </row>
    <row r="68" spans="1:5" ht="25.5">
      <c r="A68" s="34" t="s">
        <v>53</v>
      </c>
      <c r="E68" s="35" t="s">
        <v>460</v>
      </c>
    </row>
    <row r="69" spans="1:5" ht="12.75">
      <c r="A69" s="36" t="s">
        <v>55</v>
      </c>
      <c r="E69" s="37" t="s">
        <v>49</v>
      </c>
    </row>
    <row r="70" spans="1:5" ht="102">
      <c r="A70" t="s">
        <v>56</v>
      </c>
      <c r="E70" s="35" t="s">
        <v>461</v>
      </c>
    </row>
    <row r="71" spans="1:18" ht="12.75" customHeight="1">
      <c r="A71" s="6" t="s">
        <v>45</v>
      </c>
      <c s="6"/>
      <c s="39" t="s">
        <v>35</v>
      </c>
      <c s="6"/>
      <c s="27" t="s">
        <v>283</v>
      </c>
      <c s="6"/>
      <c s="6"/>
      <c s="6"/>
      <c s="40">
        <f>0+Q71</f>
      </c>
      <c s="6"/>
      <c r="O71">
        <f>0+R71</f>
      </c>
      <c r="Q71">
        <f>0+I72+I76+I80+I84+I88+I92+I96</f>
      </c>
      <c>
        <f>0+O72+O76+O80+O84+O88+O92+O96</f>
      </c>
    </row>
    <row r="72" spans="1:16" ht="12.75">
      <c r="A72" s="25" t="s">
        <v>47</v>
      </c>
      <c s="29" t="s">
        <v>210</v>
      </c>
      <c s="29" t="s">
        <v>285</v>
      </c>
      <c s="25" t="s">
        <v>49</v>
      </c>
      <c s="30" t="s">
        <v>286</v>
      </c>
      <c s="31" t="s">
        <v>126</v>
      </c>
      <c s="32">
        <v>11.257</v>
      </c>
      <c s="33">
        <v>0</v>
      </c>
      <c s="33">
        <f>ROUND(ROUND(H72,2)*ROUND(G72,3),2)</f>
      </c>
      <c s="31" t="s">
        <v>52</v>
      </c>
      <c r="O72">
        <f>(I72*21)/100</f>
      </c>
      <c t="s">
        <v>23</v>
      </c>
    </row>
    <row r="73" spans="1:5" ht="25.5">
      <c r="A73" s="34" t="s">
        <v>53</v>
      </c>
      <c r="E73" s="35" t="s">
        <v>464</v>
      </c>
    </row>
    <row r="74" spans="1:5" ht="12.75">
      <c r="A74" s="36" t="s">
        <v>55</v>
      </c>
      <c r="E74" s="37" t="s">
        <v>569</v>
      </c>
    </row>
    <row r="75" spans="1:5" ht="127.5">
      <c r="A75" t="s">
        <v>56</v>
      </c>
      <c r="E75" s="35" t="s">
        <v>293</v>
      </c>
    </row>
    <row r="76" spans="1:16" ht="12.75">
      <c r="A76" s="25" t="s">
        <v>47</v>
      </c>
      <c s="29" t="s">
        <v>214</v>
      </c>
      <c s="29" t="s">
        <v>295</v>
      </c>
      <c s="25" t="s">
        <v>23</v>
      </c>
      <c s="30" t="s">
        <v>296</v>
      </c>
      <c s="31" t="s">
        <v>126</v>
      </c>
      <c s="32">
        <v>20.849</v>
      </c>
      <c s="33">
        <v>0</v>
      </c>
      <c s="33">
        <f>ROUND(ROUND(H76,2)*ROUND(G76,3),2)</f>
      </c>
      <c s="31" t="s">
        <v>52</v>
      </c>
      <c r="O76">
        <f>(I76*21)/100</f>
      </c>
      <c t="s">
        <v>23</v>
      </c>
    </row>
    <row r="77" spans="1:5" ht="25.5">
      <c r="A77" s="34" t="s">
        <v>53</v>
      </c>
      <c r="E77" s="35" t="s">
        <v>466</v>
      </c>
    </row>
    <row r="78" spans="1:5" ht="12.75">
      <c r="A78" s="36" t="s">
        <v>55</v>
      </c>
      <c r="E78" s="37" t="s">
        <v>570</v>
      </c>
    </row>
    <row r="79" spans="1:5" ht="51">
      <c r="A79" t="s">
        <v>56</v>
      </c>
      <c r="E79" s="35" t="s">
        <v>306</v>
      </c>
    </row>
    <row r="80" spans="1:16" ht="12.75">
      <c r="A80" s="25" t="s">
        <v>47</v>
      </c>
      <c s="29" t="s">
        <v>219</v>
      </c>
      <c s="29" t="s">
        <v>316</v>
      </c>
      <c s="25" t="s">
        <v>49</v>
      </c>
      <c s="30" t="s">
        <v>317</v>
      </c>
      <c s="31" t="s">
        <v>116</v>
      </c>
      <c s="32">
        <v>66.22</v>
      </c>
      <c s="33">
        <v>0</v>
      </c>
      <c s="33">
        <f>ROUND(ROUND(H80,2)*ROUND(G80,3),2)</f>
      </c>
      <c s="31" t="s">
        <v>52</v>
      </c>
      <c r="O80">
        <f>(I80*21)/100</f>
      </c>
      <c t="s">
        <v>23</v>
      </c>
    </row>
    <row r="81" spans="1:5" ht="12.75">
      <c r="A81" s="34" t="s">
        <v>53</v>
      </c>
      <c r="E81" s="35" t="s">
        <v>318</v>
      </c>
    </row>
    <row r="82" spans="1:5" ht="12.75">
      <c r="A82" s="36" t="s">
        <v>55</v>
      </c>
      <c r="E82" s="37" t="s">
        <v>49</v>
      </c>
    </row>
    <row r="83" spans="1:5" ht="51">
      <c r="A83" t="s">
        <v>56</v>
      </c>
      <c r="E83" s="35" t="s">
        <v>325</v>
      </c>
    </row>
    <row r="84" spans="1:16" ht="12.75">
      <c r="A84" s="25" t="s">
        <v>47</v>
      </c>
      <c s="29" t="s">
        <v>225</v>
      </c>
      <c s="29" t="s">
        <v>327</v>
      </c>
      <c s="25" t="s">
        <v>49</v>
      </c>
      <c s="30" t="s">
        <v>328</v>
      </c>
      <c s="31" t="s">
        <v>116</v>
      </c>
      <c s="32">
        <v>132.44</v>
      </c>
      <c s="33">
        <v>0</v>
      </c>
      <c s="33">
        <f>ROUND(ROUND(H84,2)*ROUND(G84,3),2)</f>
      </c>
      <c s="31" t="s">
        <v>52</v>
      </c>
      <c r="O84">
        <f>(I84*21)/100</f>
      </c>
      <c t="s">
        <v>23</v>
      </c>
    </row>
    <row r="85" spans="1:5" ht="12.75">
      <c r="A85" s="34" t="s">
        <v>53</v>
      </c>
      <c r="E85" s="35" t="s">
        <v>318</v>
      </c>
    </row>
    <row r="86" spans="1:5" ht="25.5">
      <c r="A86" s="36" t="s">
        <v>55</v>
      </c>
      <c r="E86" s="37" t="s">
        <v>571</v>
      </c>
    </row>
    <row r="87" spans="1:5" ht="51">
      <c r="A87" t="s">
        <v>56</v>
      </c>
      <c r="E87" s="35" t="s">
        <v>325</v>
      </c>
    </row>
    <row r="88" spans="1:16" ht="12.75">
      <c r="A88" s="25" t="s">
        <v>47</v>
      </c>
      <c s="29" t="s">
        <v>231</v>
      </c>
      <c s="29" t="s">
        <v>331</v>
      </c>
      <c s="25" t="s">
        <v>49</v>
      </c>
      <c s="30" t="s">
        <v>332</v>
      </c>
      <c s="31" t="s">
        <v>116</v>
      </c>
      <c s="32">
        <v>66.22</v>
      </c>
      <c s="33">
        <v>0</v>
      </c>
      <c s="33">
        <f>ROUND(ROUND(H88,2)*ROUND(G88,3),2)</f>
      </c>
      <c s="31" t="s">
        <v>52</v>
      </c>
      <c r="O88">
        <f>(I88*21)/100</f>
      </c>
      <c t="s">
        <v>23</v>
      </c>
    </row>
    <row r="89" spans="1:5" ht="25.5">
      <c r="A89" s="34" t="s">
        <v>53</v>
      </c>
      <c r="E89" s="35" t="s">
        <v>333</v>
      </c>
    </row>
    <row r="90" spans="1:5" ht="12.75">
      <c r="A90" s="36" t="s">
        <v>55</v>
      </c>
      <c r="E90" s="37" t="s">
        <v>49</v>
      </c>
    </row>
    <row r="91" spans="1:5" ht="140.25">
      <c r="A91" t="s">
        <v>56</v>
      </c>
      <c r="E91" s="35" t="s">
        <v>335</v>
      </c>
    </row>
    <row r="92" spans="1:16" ht="12.75">
      <c r="A92" s="25" t="s">
        <v>47</v>
      </c>
      <c s="29" t="s">
        <v>237</v>
      </c>
      <c s="29" t="s">
        <v>337</v>
      </c>
      <c s="25" t="s">
        <v>49</v>
      </c>
      <c s="30" t="s">
        <v>338</v>
      </c>
      <c s="31" t="s">
        <v>116</v>
      </c>
      <c s="32">
        <v>66.22</v>
      </c>
      <c s="33">
        <v>0</v>
      </c>
      <c s="33">
        <f>ROUND(ROUND(H92,2)*ROUND(G92,3),2)</f>
      </c>
      <c s="31" t="s">
        <v>52</v>
      </c>
      <c r="O92">
        <f>(I92*21)/100</f>
      </c>
      <c t="s">
        <v>23</v>
      </c>
    </row>
    <row r="93" spans="1:5" ht="25.5">
      <c r="A93" s="34" t="s">
        <v>53</v>
      </c>
      <c r="E93" s="35" t="s">
        <v>470</v>
      </c>
    </row>
    <row r="94" spans="1:5" ht="12.75">
      <c r="A94" s="36" t="s">
        <v>55</v>
      </c>
      <c r="E94" s="37" t="s">
        <v>49</v>
      </c>
    </row>
    <row r="95" spans="1:5" ht="140.25">
      <c r="A95" t="s">
        <v>56</v>
      </c>
      <c r="E95" s="35" t="s">
        <v>335</v>
      </c>
    </row>
    <row r="96" spans="1:16" ht="12.75">
      <c r="A96" s="25" t="s">
        <v>47</v>
      </c>
      <c s="29" t="s">
        <v>243</v>
      </c>
      <c s="29" t="s">
        <v>342</v>
      </c>
      <c s="25" t="s">
        <v>49</v>
      </c>
      <c s="30" t="s">
        <v>343</v>
      </c>
      <c s="31" t="s">
        <v>116</v>
      </c>
      <c s="32">
        <v>66.22</v>
      </c>
      <c s="33">
        <v>0</v>
      </c>
      <c s="33">
        <f>ROUND(ROUND(H96,2)*ROUND(G96,3),2)</f>
      </c>
      <c s="31" t="s">
        <v>52</v>
      </c>
      <c r="O96">
        <f>(I96*21)/100</f>
      </c>
      <c t="s">
        <v>23</v>
      </c>
    </row>
    <row r="97" spans="1:5" ht="25.5">
      <c r="A97" s="34" t="s">
        <v>53</v>
      </c>
      <c r="E97" s="35" t="s">
        <v>495</v>
      </c>
    </row>
    <row r="98" spans="1:5" ht="12.75">
      <c r="A98" s="36" t="s">
        <v>55</v>
      </c>
      <c r="E98" s="37" t="s">
        <v>49</v>
      </c>
    </row>
    <row r="99" spans="1:5" ht="140.25">
      <c r="A99" t="s">
        <v>56</v>
      </c>
      <c r="E99" s="35" t="s">
        <v>335</v>
      </c>
    </row>
    <row r="100" spans="1:18" ht="12.75" customHeight="1">
      <c r="A100" s="6" t="s">
        <v>45</v>
      </c>
      <c s="6"/>
      <c s="39" t="s">
        <v>40</v>
      </c>
      <c s="6"/>
      <c s="27" t="s">
        <v>139</v>
      </c>
      <c s="6"/>
      <c s="6"/>
      <c s="6"/>
      <c s="40">
        <f>0+Q100</f>
      </c>
      <c s="6"/>
      <c r="O100">
        <f>0+R100</f>
      </c>
      <c r="Q100">
        <f>0+I101+I105+I109</f>
      </c>
      <c>
        <f>0+O101+O105+O109</f>
      </c>
    </row>
    <row r="101" spans="1:16" ht="12.75">
      <c r="A101" s="25" t="s">
        <v>47</v>
      </c>
      <c s="29" t="s">
        <v>249</v>
      </c>
      <c s="29" t="s">
        <v>395</v>
      </c>
      <c s="25" t="s">
        <v>29</v>
      </c>
      <c s="30" t="s">
        <v>396</v>
      </c>
      <c s="31" t="s">
        <v>142</v>
      </c>
      <c s="32">
        <v>18.45</v>
      </c>
      <c s="33">
        <v>0</v>
      </c>
      <c s="33">
        <f>ROUND(ROUND(H101,2)*ROUND(G101,3),2)</f>
      </c>
      <c s="31" t="s">
        <v>52</v>
      </c>
      <c r="O101">
        <f>(I101*21)/100</f>
      </c>
      <c t="s">
        <v>23</v>
      </c>
    </row>
    <row r="102" spans="1:5" ht="25.5">
      <c r="A102" s="34" t="s">
        <v>53</v>
      </c>
      <c r="E102" s="35" t="s">
        <v>474</v>
      </c>
    </row>
    <row r="103" spans="1:5" ht="12.75">
      <c r="A103" s="36" t="s">
        <v>55</v>
      </c>
      <c r="E103" s="37" t="s">
        <v>49</v>
      </c>
    </row>
    <row r="104" spans="1:5" ht="51">
      <c r="A104" t="s">
        <v>56</v>
      </c>
      <c r="E104" s="35" t="s">
        <v>475</v>
      </c>
    </row>
    <row r="105" spans="1:16" ht="12.75">
      <c r="A105" s="25" t="s">
        <v>47</v>
      </c>
      <c s="29" t="s">
        <v>256</v>
      </c>
      <c s="29" t="s">
        <v>415</v>
      </c>
      <c s="25" t="s">
        <v>49</v>
      </c>
      <c s="30" t="s">
        <v>416</v>
      </c>
      <c s="31" t="s">
        <v>142</v>
      </c>
      <c s="32">
        <v>27.9</v>
      </c>
      <c s="33">
        <v>0</v>
      </c>
      <c s="33">
        <f>ROUND(ROUND(H105,2)*ROUND(G105,3),2)</f>
      </c>
      <c s="31" t="s">
        <v>52</v>
      </c>
      <c r="O105">
        <f>(I105*21)/100</f>
      </c>
      <c t="s">
        <v>23</v>
      </c>
    </row>
    <row r="106" spans="1:5" ht="25.5">
      <c r="A106" s="34" t="s">
        <v>53</v>
      </c>
      <c r="E106" s="35" t="s">
        <v>476</v>
      </c>
    </row>
    <row r="107" spans="1:5" ht="38.25">
      <c r="A107" s="36" t="s">
        <v>55</v>
      </c>
      <c r="E107" s="37" t="s">
        <v>572</v>
      </c>
    </row>
    <row r="108" spans="1:5" ht="25.5">
      <c r="A108" t="s">
        <v>56</v>
      </c>
      <c r="E108" s="35" t="s">
        <v>419</v>
      </c>
    </row>
    <row r="109" spans="1:16" ht="12.75">
      <c r="A109" s="25" t="s">
        <v>47</v>
      </c>
      <c s="29" t="s">
        <v>260</v>
      </c>
      <c s="29" t="s">
        <v>421</v>
      </c>
      <c s="25" t="s">
        <v>49</v>
      </c>
      <c s="30" t="s">
        <v>422</v>
      </c>
      <c s="31" t="s">
        <v>142</v>
      </c>
      <c s="32">
        <v>27.9</v>
      </c>
      <c s="33">
        <v>0</v>
      </c>
      <c s="33">
        <f>ROUND(ROUND(H109,2)*ROUND(G109,3),2)</f>
      </c>
      <c s="31" t="s">
        <v>52</v>
      </c>
      <c r="O109">
        <f>(I109*21)/100</f>
      </c>
      <c t="s">
        <v>23</v>
      </c>
    </row>
    <row r="110" spans="1:5" ht="25.5">
      <c r="A110" s="34" t="s">
        <v>53</v>
      </c>
      <c r="E110" s="35" t="s">
        <v>478</v>
      </c>
    </row>
    <row r="111" spans="1:5" ht="38.25">
      <c r="A111" s="36" t="s">
        <v>55</v>
      </c>
      <c r="E111" s="37" t="s">
        <v>572</v>
      </c>
    </row>
    <row r="112" spans="1:5" ht="38.25">
      <c r="A112" t="s">
        <v>56</v>
      </c>
      <c r="E112"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0+O8+O21+O66+O71+O80+O125+O130</f>
      </c>
      <c t="s">
        <v>22</v>
      </c>
    </row>
    <row r="3" spans="1:16" ht="15" customHeight="1">
      <c r="A3" t="s">
        <v>12</v>
      </c>
      <c s="12" t="s">
        <v>14</v>
      </c>
      <c s="13" t="s">
        <v>15</v>
      </c>
      <c s="1"/>
      <c s="14" t="s">
        <v>16</v>
      </c>
      <c s="1"/>
      <c s="9"/>
      <c s="8" t="s">
        <v>573</v>
      </c>
      <c s="41">
        <f>0+I8+I21+I66+I71+I80+I125+I130</f>
      </c>
      <c s="10"/>
      <c r="O3" t="s">
        <v>19</v>
      </c>
      <c t="s">
        <v>23</v>
      </c>
    </row>
    <row r="4" spans="1:16" ht="15" customHeight="1">
      <c r="A4" t="s">
        <v>17</v>
      </c>
      <c s="16" t="s">
        <v>18</v>
      </c>
      <c s="17" t="s">
        <v>573</v>
      </c>
      <c s="6"/>
      <c s="18" t="s">
        <v>574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159.724</v>
      </c>
      <c s="33">
        <v>0</v>
      </c>
      <c s="33">
        <f>ROUND(ROUND(H9,2)*ROUND(G9,3),2)</f>
      </c>
      <c s="31" t="s">
        <v>105</v>
      </c>
      <c r="O9">
        <f>(I9*21)/100</f>
      </c>
      <c t="s">
        <v>23</v>
      </c>
    </row>
    <row r="10" spans="1:5" ht="12.75">
      <c r="A10" s="34" t="s">
        <v>53</v>
      </c>
      <c r="E10" s="35" t="s">
        <v>106</v>
      </c>
    </row>
    <row r="11" spans="1:5" ht="89.25">
      <c r="A11" s="36" t="s">
        <v>55</v>
      </c>
      <c r="E11" s="37" t="s">
        <v>575</v>
      </c>
    </row>
    <row r="12" spans="1:5" ht="25.5">
      <c r="A12" t="s">
        <v>56</v>
      </c>
      <c r="E12" s="35" t="s">
        <v>108</v>
      </c>
    </row>
    <row r="13" spans="1:16" ht="12.75">
      <c r="A13" s="25" t="s">
        <v>47</v>
      </c>
      <c s="29" t="s">
        <v>23</v>
      </c>
      <c s="29" t="s">
        <v>109</v>
      </c>
      <c s="25" t="s">
        <v>49</v>
      </c>
      <c s="30" t="s">
        <v>110</v>
      </c>
      <c s="31" t="s">
        <v>104</v>
      </c>
      <c s="32">
        <v>10.828</v>
      </c>
      <c s="33">
        <v>0</v>
      </c>
      <c s="33">
        <f>ROUND(ROUND(H13,2)*ROUND(G13,3),2)</f>
      </c>
      <c s="31" t="s">
        <v>52</v>
      </c>
      <c r="O13">
        <f>(I13*21)/100</f>
      </c>
      <c t="s">
        <v>23</v>
      </c>
    </row>
    <row r="14" spans="1:5" ht="38.25">
      <c r="A14" s="34" t="s">
        <v>53</v>
      </c>
      <c r="E14" s="35" t="s">
        <v>444</v>
      </c>
    </row>
    <row r="15" spans="1:5" ht="12.75">
      <c r="A15" s="36" t="s">
        <v>55</v>
      </c>
      <c r="E15" s="37" t="s">
        <v>576</v>
      </c>
    </row>
    <row r="16" spans="1:5" ht="25.5">
      <c r="A16" t="s">
        <v>56</v>
      </c>
      <c r="E16" s="35" t="s">
        <v>108</v>
      </c>
    </row>
    <row r="17" spans="1:16" ht="12.75">
      <c r="A17" s="25" t="s">
        <v>47</v>
      </c>
      <c s="29" t="s">
        <v>22</v>
      </c>
      <c s="29" t="s">
        <v>154</v>
      </c>
      <c s="25" t="s">
        <v>49</v>
      </c>
      <c s="30" t="s">
        <v>155</v>
      </c>
      <c s="31" t="s">
        <v>126</v>
      </c>
      <c s="32">
        <v>2.96</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f>
      </c>
      <c>
        <f>0+O22+O26+O30+O34+O38+O42+O46+O50+O54+O58+O62</f>
      </c>
    </row>
    <row r="22" spans="1:16" ht="25.5">
      <c r="A22" s="25" t="s">
        <v>47</v>
      </c>
      <c s="29" t="s">
        <v>33</v>
      </c>
      <c s="29" t="s">
        <v>168</v>
      </c>
      <c s="25" t="s">
        <v>49</v>
      </c>
      <c s="30" t="s">
        <v>169</v>
      </c>
      <c s="31" t="s">
        <v>126</v>
      </c>
      <c s="32">
        <v>60.712</v>
      </c>
      <c s="33">
        <v>0</v>
      </c>
      <c s="33">
        <f>ROUND(ROUND(H22,2)*ROUND(G22,3),2)</f>
      </c>
      <c s="31" t="s">
        <v>52</v>
      </c>
      <c r="O22">
        <f>(I22*21)/100</f>
      </c>
      <c t="s">
        <v>23</v>
      </c>
    </row>
    <row r="23" spans="1:5" ht="25.5">
      <c r="A23" s="34" t="s">
        <v>53</v>
      </c>
      <c r="E23" s="35" t="s">
        <v>170</v>
      </c>
    </row>
    <row r="24" spans="1:5" ht="38.25">
      <c r="A24" s="36" t="s">
        <v>55</v>
      </c>
      <c r="E24" s="37" t="s">
        <v>577</v>
      </c>
    </row>
    <row r="25" spans="1:5" ht="63.75">
      <c r="A25" t="s">
        <v>56</v>
      </c>
      <c r="E25" s="35" t="s">
        <v>163</v>
      </c>
    </row>
    <row r="26" spans="1:16" ht="12.75">
      <c r="A26" s="25" t="s">
        <v>47</v>
      </c>
      <c s="29" t="s">
        <v>35</v>
      </c>
      <c s="29" t="s">
        <v>172</v>
      </c>
      <c s="25" t="s">
        <v>49</v>
      </c>
      <c s="30" t="s">
        <v>173</v>
      </c>
      <c s="31" t="s">
        <v>142</v>
      </c>
      <c s="32">
        <v>52.82</v>
      </c>
      <c s="33">
        <v>0</v>
      </c>
      <c s="33">
        <f>ROUND(ROUND(H26,2)*ROUND(G26,3),2)</f>
      </c>
      <c s="31" t="s">
        <v>52</v>
      </c>
      <c r="O26">
        <f>(I26*21)/100</f>
      </c>
      <c t="s">
        <v>23</v>
      </c>
    </row>
    <row r="27" spans="1:5" ht="25.5">
      <c r="A27" s="34" t="s">
        <v>53</v>
      </c>
      <c r="E27" s="35" t="s">
        <v>447</v>
      </c>
    </row>
    <row r="28" spans="1:5" ht="12.75">
      <c r="A28" s="36" t="s">
        <v>55</v>
      </c>
      <c r="E28" s="37" t="s">
        <v>49</v>
      </c>
    </row>
    <row r="29" spans="1:5" ht="63.75">
      <c r="A29" t="s">
        <v>56</v>
      </c>
      <c r="E29" s="35" t="s">
        <v>163</v>
      </c>
    </row>
    <row r="30" spans="1:16" ht="25.5">
      <c r="A30" s="25" t="s">
        <v>47</v>
      </c>
      <c s="29" t="s">
        <v>37</v>
      </c>
      <c s="29" t="s">
        <v>176</v>
      </c>
      <c s="25" t="s">
        <v>49</v>
      </c>
      <c s="30" t="s">
        <v>177</v>
      </c>
      <c s="31" t="s">
        <v>178</v>
      </c>
      <c s="32">
        <v>129.937</v>
      </c>
      <c s="33">
        <v>0</v>
      </c>
      <c s="33">
        <f>ROUND(ROUND(H30,2)*ROUND(G30,3),2)</f>
      </c>
      <c s="31" t="s">
        <v>52</v>
      </c>
      <c r="O30">
        <f>(I30*21)/100</f>
      </c>
      <c t="s">
        <v>23</v>
      </c>
    </row>
    <row r="31" spans="1:5" ht="25.5">
      <c r="A31" s="34" t="s">
        <v>53</v>
      </c>
      <c r="E31" s="35" t="s">
        <v>179</v>
      </c>
    </row>
    <row r="32" spans="1:5" ht="12.75">
      <c r="A32" s="36" t="s">
        <v>55</v>
      </c>
      <c r="E32" s="37" t="s">
        <v>578</v>
      </c>
    </row>
    <row r="33" spans="1:5" ht="25.5">
      <c r="A33" t="s">
        <v>56</v>
      </c>
      <c r="E33" s="35" t="s">
        <v>181</v>
      </c>
    </row>
    <row r="34" spans="1:16" ht="12.75">
      <c r="A34" s="25" t="s">
        <v>47</v>
      </c>
      <c s="29" t="s">
        <v>73</v>
      </c>
      <c s="29" t="s">
        <v>186</v>
      </c>
      <c s="25" t="s">
        <v>49</v>
      </c>
      <c s="30" t="s">
        <v>187</v>
      </c>
      <c s="31" t="s">
        <v>126</v>
      </c>
      <c s="32">
        <v>33.432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13.88</v>
      </c>
      <c s="33">
        <v>0</v>
      </c>
      <c s="33">
        <f>ROUND(ROUND(H38,2)*ROUND(G38,3),2)</f>
      </c>
      <c s="31" t="s">
        <v>52</v>
      </c>
      <c r="O38">
        <f>(I38*21)/100</f>
      </c>
      <c t="s">
        <v>23</v>
      </c>
    </row>
    <row r="39" spans="1:5" ht="25.5">
      <c r="A39" s="34" t="s">
        <v>53</v>
      </c>
      <c r="E39" s="35" t="s">
        <v>192</v>
      </c>
    </row>
    <row r="40" spans="1:5" ht="38.25">
      <c r="A40" s="36" t="s">
        <v>55</v>
      </c>
      <c r="E40" s="37" t="s">
        <v>579</v>
      </c>
    </row>
    <row r="41" spans="1:5" ht="369.75">
      <c r="A41" t="s">
        <v>56</v>
      </c>
      <c r="E41" s="35" t="s">
        <v>450</v>
      </c>
    </row>
    <row r="42" spans="1:16" ht="12.75">
      <c r="A42" s="25" t="s">
        <v>47</v>
      </c>
      <c s="29" t="s">
        <v>40</v>
      </c>
      <c s="29" t="s">
        <v>195</v>
      </c>
      <c s="25" t="s">
        <v>49</v>
      </c>
      <c s="30" t="s">
        <v>196</v>
      </c>
      <c s="31" t="s">
        <v>126</v>
      </c>
      <c s="32">
        <v>2.96</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451</v>
      </c>
    </row>
    <row r="46" spans="1:16" ht="12.75">
      <c r="A46" s="25" t="s">
        <v>47</v>
      </c>
      <c s="29" t="s">
        <v>42</v>
      </c>
      <c s="29" t="s">
        <v>206</v>
      </c>
      <c s="25" t="s">
        <v>49</v>
      </c>
      <c s="30" t="s">
        <v>207</v>
      </c>
      <c s="31" t="s">
        <v>126</v>
      </c>
      <c s="32">
        <v>5.27</v>
      </c>
      <c s="33">
        <v>0</v>
      </c>
      <c s="33">
        <f>ROUND(ROUND(H46,2)*ROUND(G46,3),2)</f>
      </c>
      <c s="31" t="s">
        <v>52</v>
      </c>
      <c r="O46">
        <f>(I46*21)/100</f>
      </c>
      <c t="s">
        <v>23</v>
      </c>
    </row>
    <row r="47" spans="1:5" ht="12.75">
      <c r="A47" s="34" t="s">
        <v>53</v>
      </c>
      <c r="E47" s="35" t="s">
        <v>580</v>
      </c>
    </row>
    <row r="48" spans="1:5" ht="38.25">
      <c r="A48" s="36" t="s">
        <v>55</v>
      </c>
      <c r="E48" s="37" t="s">
        <v>581</v>
      </c>
    </row>
    <row r="49" spans="1:5" ht="318.75">
      <c r="A49" t="s">
        <v>56</v>
      </c>
      <c r="E49" s="35" t="s">
        <v>582</v>
      </c>
    </row>
    <row r="50" spans="1:16" ht="12.75">
      <c r="A50" s="25" t="s">
        <v>47</v>
      </c>
      <c s="29" t="s">
        <v>44</v>
      </c>
      <c s="29" t="s">
        <v>130</v>
      </c>
      <c s="25" t="s">
        <v>49</v>
      </c>
      <c s="30" t="s">
        <v>131</v>
      </c>
      <c s="31" t="s">
        <v>126</v>
      </c>
      <c s="32">
        <v>19.15</v>
      </c>
      <c s="33">
        <v>0</v>
      </c>
      <c s="33">
        <f>ROUND(ROUND(H50,2)*ROUND(G50,3),2)</f>
      </c>
      <c s="31" t="s">
        <v>52</v>
      </c>
      <c r="O50">
        <f>(I50*21)/100</f>
      </c>
      <c t="s">
        <v>23</v>
      </c>
    </row>
    <row r="51" spans="1:5" ht="12.75">
      <c r="A51" s="34" t="s">
        <v>53</v>
      </c>
      <c r="E51" s="35" t="s">
        <v>211</v>
      </c>
    </row>
    <row r="52" spans="1:5" ht="63.75">
      <c r="A52" s="36" t="s">
        <v>55</v>
      </c>
      <c r="E52" s="37" t="s">
        <v>583</v>
      </c>
    </row>
    <row r="53" spans="1:5" ht="191.25">
      <c r="A53" t="s">
        <v>56</v>
      </c>
      <c r="E53" s="35" t="s">
        <v>134</v>
      </c>
    </row>
    <row r="54" spans="1:16" ht="12.75">
      <c r="A54" s="25" t="s">
        <v>47</v>
      </c>
      <c s="29" t="s">
        <v>89</v>
      </c>
      <c s="29" t="s">
        <v>215</v>
      </c>
      <c s="25" t="s">
        <v>49</v>
      </c>
      <c s="30" t="s">
        <v>216</v>
      </c>
      <c s="31" t="s">
        <v>126</v>
      </c>
      <c s="32">
        <v>10.07</v>
      </c>
      <c s="33">
        <v>0</v>
      </c>
      <c s="33">
        <f>ROUND(ROUND(H54,2)*ROUND(G54,3),2)</f>
      </c>
      <c s="31" t="s">
        <v>52</v>
      </c>
      <c r="O54">
        <f>(I54*21)/100</f>
      </c>
      <c t="s">
        <v>23</v>
      </c>
    </row>
    <row r="55" spans="1:5" ht="25.5">
      <c r="A55" s="34" t="s">
        <v>53</v>
      </c>
      <c r="E55" s="35" t="s">
        <v>453</v>
      </c>
    </row>
    <row r="56" spans="1:5" ht="12.75">
      <c r="A56" s="36" t="s">
        <v>55</v>
      </c>
      <c r="E56" s="37" t="s">
        <v>49</v>
      </c>
    </row>
    <row r="57" spans="1:5" ht="267.75">
      <c r="A57" t="s">
        <v>56</v>
      </c>
      <c r="E57" s="35" t="s">
        <v>454</v>
      </c>
    </row>
    <row r="58" spans="1:16" ht="12.75">
      <c r="A58" s="25" t="s">
        <v>47</v>
      </c>
      <c s="29" t="s">
        <v>94</v>
      </c>
      <c s="29" t="s">
        <v>226</v>
      </c>
      <c s="25" t="s">
        <v>49</v>
      </c>
      <c s="30" t="s">
        <v>227</v>
      </c>
      <c s="31" t="s">
        <v>126</v>
      </c>
      <c s="32">
        <v>0.56</v>
      </c>
      <c s="33">
        <v>0</v>
      </c>
      <c s="33">
        <f>ROUND(ROUND(H58,2)*ROUND(G58,3),2)</f>
      </c>
      <c s="31" t="s">
        <v>52</v>
      </c>
      <c r="O58">
        <f>(I58*21)/100</f>
      </c>
      <c t="s">
        <v>23</v>
      </c>
    </row>
    <row r="59" spans="1:5" ht="12.75">
      <c r="A59" s="34" t="s">
        <v>53</v>
      </c>
      <c r="E59" s="35" t="s">
        <v>228</v>
      </c>
    </row>
    <row r="60" spans="1:5" ht="12.75">
      <c r="A60" s="36" t="s">
        <v>55</v>
      </c>
      <c r="E60" s="37" t="s">
        <v>49</v>
      </c>
    </row>
    <row r="61" spans="1:5" ht="242.25">
      <c r="A61" t="s">
        <v>56</v>
      </c>
      <c r="E61" s="35" t="s">
        <v>455</v>
      </c>
    </row>
    <row r="62" spans="1:16" ht="12.75">
      <c r="A62" s="25" t="s">
        <v>47</v>
      </c>
      <c s="29" t="s">
        <v>199</v>
      </c>
      <c s="29" t="s">
        <v>232</v>
      </c>
      <c s="25" t="s">
        <v>49</v>
      </c>
      <c s="30" t="s">
        <v>233</v>
      </c>
      <c s="31" t="s">
        <v>126</v>
      </c>
      <c s="32">
        <v>2.18</v>
      </c>
      <c s="33">
        <v>0</v>
      </c>
      <c s="33">
        <f>ROUND(ROUND(H62,2)*ROUND(G62,3),2)</f>
      </c>
      <c s="31" t="s">
        <v>52</v>
      </c>
      <c r="O62">
        <f>(I62*21)/100</f>
      </c>
      <c t="s">
        <v>23</v>
      </c>
    </row>
    <row r="63" spans="1:5" ht="25.5">
      <c r="A63" s="34" t="s">
        <v>53</v>
      </c>
      <c r="E63" s="35" t="s">
        <v>584</v>
      </c>
    </row>
    <row r="64" spans="1:5" ht="38.25">
      <c r="A64" s="36" t="s">
        <v>55</v>
      </c>
      <c r="E64" s="37" t="s">
        <v>585</v>
      </c>
    </row>
    <row r="65" spans="1:5" ht="229.5">
      <c r="A65" t="s">
        <v>56</v>
      </c>
      <c r="E65" s="35" t="s">
        <v>586</v>
      </c>
    </row>
    <row r="66" spans="1:18" ht="12.75" customHeight="1">
      <c r="A66" s="6" t="s">
        <v>45</v>
      </c>
      <c s="6"/>
      <c s="39" t="s">
        <v>23</v>
      </c>
      <c s="6"/>
      <c s="27" t="s">
        <v>93</v>
      </c>
      <c s="6"/>
      <c s="6"/>
      <c s="6"/>
      <c s="40">
        <f>0+Q66</f>
      </c>
      <c s="6"/>
      <c r="O66">
        <f>0+R66</f>
      </c>
      <c r="Q66">
        <f>0+I67</f>
      </c>
      <c>
        <f>0+O67</f>
      </c>
    </row>
    <row r="67" spans="1:16" ht="12.75">
      <c r="A67" s="25" t="s">
        <v>47</v>
      </c>
      <c s="29" t="s">
        <v>205</v>
      </c>
      <c s="29" t="s">
        <v>261</v>
      </c>
      <c s="25" t="s">
        <v>49</v>
      </c>
      <c s="30" t="s">
        <v>262</v>
      </c>
      <c s="31" t="s">
        <v>116</v>
      </c>
      <c s="32">
        <v>3</v>
      </c>
      <c s="33">
        <v>0</v>
      </c>
      <c s="33">
        <f>ROUND(ROUND(H67,2)*ROUND(G67,3),2)</f>
      </c>
      <c s="31" t="s">
        <v>52</v>
      </c>
      <c r="O67">
        <f>(I67*21)/100</f>
      </c>
      <c t="s">
        <v>23</v>
      </c>
    </row>
    <row r="68" spans="1:5" ht="25.5">
      <c r="A68" s="34" t="s">
        <v>53</v>
      </c>
      <c r="E68" s="35" t="s">
        <v>587</v>
      </c>
    </row>
    <row r="69" spans="1:5" ht="12.75">
      <c r="A69" s="36" t="s">
        <v>55</v>
      </c>
      <c r="E69" s="37" t="s">
        <v>49</v>
      </c>
    </row>
    <row r="70" spans="1:5" ht="102">
      <c r="A70" t="s">
        <v>56</v>
      </c>
      <c r="E70" s="35" t="s">
        <v>461</v>
      </c>
    </row>
    <row r="71" spans="1:18" ht="12.75" customHeight="1">
      <c r="A71" s="6" t="s">
        <v>45</v>
      </c>
      <c s="6"/>
      <c s="39" t="s">
        <v>33</v>
      </c>
      <c s="6"/>
      <c s="27" t="s">
        <v>272</v>
      </c>
      <c s="6"/>
      <c s="6"/>
      <c s="6"/>
      <c s="40">
        <f>0+Q71</f>
      </c>
      <c s="6"/>
      <c r="O71">
        <f>0+R71</f>
      </c>
      <c r="Q71">
        <f>0+I72+I76</f>
      </c>
      <c>
        <f>0+O72+O76</f>
      </c>
    </row>
    <row r="72" spans="1:16" ht="12.75">
      <c r="A72" s="25" t="s">
        <v>47</v>
      </c>
      <c s="29" t="s">
        <v>214</v>
      </c>
      <c s="29" t="s">
        <v>588</v>
      </c>
      <c s="25" t="s">
        <v>49</v>
      </c>
      <c s="30" t="s">
        <v>589</v>
      </c>
      <c s="31" t="s">
        <v>126</v>
      </c>
      <c s="32">
        <v>0.557</v>
      </c>
      <c s="33">
        <v>0</v>
      </c>
      <c s="33">
        <f>ROUND(ROUND(H72,2)*ROUND(G72,3),2)</f>
      </c>
      <c s="31" t="s">
        <v>52</v>
      </c>
      <c r="O72">
        <f>(I72*21)/100</f>
      </c>
      <c t="s">
        <v>23</v>
      </c>
    </row>
    <row r="73" spans="1:5" ht="25.5">
      <c r="A73" s="34" t="s">
        <v>53</v>
      </c>
      <c r="E73" s="35" t="s">
        <v>590</v>
      </c>
    </row>
    <row r="74" spans="1:5" ht="12.75">
      <c r="A74" s="36" t="s">
        <v>55</v>
      </c>
      <c r="E74" s="37" t="s">
        <v>591</v>
      </c>
    </row>
    <row r="75" spans="1:5" ht="229.5">
      <c r="A75" t="s">
        <v>56</v>
      </c>
      <c r="E75" s="35" t="s">
        <v>592</v>
      </c>
    </row>
    <row r="76" spans="1:16" ht="12.75">
      <c r="A76" s="25" t="s">
        <v>47</v>
      </c>
      <c s="29" t="s">
        <v>219</v>
      </c>
      <c s="29" t="s">
        <v>274</v>
      </c>
      <c s="25" t="s">
        <v>49</v>
      </c>
      <c s="30" t="s">
        <v>593</v>
      </c>
      <c s="31" t="s">
        <v>126</v>
      </c>
      <c s="32">
        <v>0.15</v>
      </c>
      <c s="33">
        <v>0</v>
      </c>
      <c s="33">
        <f>ROUND(ROUND(H76,2)*ROUND(G76,3),2)</f>
      </c>
      <c s="31" t="s">
        <v>52</v>
      </c>
      <c r="O76">
        <f>(I76*21)/100</f>
      </c>
      <c t="s">
        <v>23</v>
      </c>
    </row>
    <row r="77" spans="1:5" ht="25.5">
      <c r="A77" s="34" t="s">
        <v>53</v>
      </c>
      <c r="E77" s="35" t="s">
        <v>594</v>
      </c>
    </row>
    <row r="78" spans="1:5" ht="12.75">
      <c r="A78" s="36" t="s">
        <v>55</v>
      </c>
      <c r="E78" s="37" t="s">
        <v>49</v>
      </c>
    </row>
    <row r="79" spans="1:5" ht="369.75">
      <c r="A79" t="s">
        <v>56</v>
      </c>
      <c r="E79" s="35" t="s">
        <v>595</v>
      </c>
    </row>
    <row r="80" spans="1:18" ht="12.75" customHeight="1">
      <c r="A80" s="6" t="s">
        <v>45</v>
      </c>
      <c s="6"/>
      <c s="39" t="s">
        <v>35</v>
      </c>
      <c s="6"/>
      <c s="27" t="s">
        <v>283</v>
      </c>
      <c s="6"/>
      <c s="6"/>
      <c s="6"/>
      <c s="40">
        <f>0+Q80</f>
      </c>
      <c s="6"/>
      <c r="O80">
        <f>0+R80</f>
      </c>
      <c r="Q80">
        <f>0+I81+I85+I89+I93+I97+I101+I105+I109+I113+I117+I121</f>
      </c>
      <c>
        <f>0+O81+O85+O89+O93+O97+O101+O105+O109+O113+O117+O121</f>
      </c>
    </row>
    <row r="81" spans="1:16" ht="12.75">
      <c r="A81" s="25" t="s">
        <v>47</v>
      </c>
      <c s="29" t="s">
        <v>210</v>
      </c>
      <c s="29" t="s">
        <v>596</v>
      </c>
      <c s="25" t="s">
        <v>49</v>
      </c>
      <c s="30" t="s">
        <v>597</v>
      </c>
      <c s="31" t="s">
        <v>126</v>
      </c>
      <c s="32">
        <v>1.29</v>
      </c>
      <c s="33">
        <v>0</v>
      </c>
      <c s="33">
        <f>ROUND(ROUND(H81,2)*ROUND(G81,3),2)</f>
      </c>
      <c s="31" t="s">
        <v>52</v>
      </c>
      <c r="O81">
        <f>(I81*21)/100</f>
      </c>
      <c t="s">
        <v>23</v>
      </c>
    </row>
    <row r="82" spans="1:5" ht="25.5">
      <c r="A82" s="34" t="s">
        <v>53</v>
      </c>
      <c r="E82" s="35" t="s">
        <v>598</v>
      </c>
    </row>
    <row r="83" spans="1:5" ht="12.75">
      <c r="A83" s="36" t="s">
        <v>55</v>
      </c>
      <c r="E83" s="37" t="s">
        <v>49</v>
      </c>
    </row>
    <row r="84" spans="1:5" ht="369.75">
      <c r="A84" t="s">
        <v>56</v>
      </c>
      <c r="E84" s="35" t="s">
        <v>595</v>
      </c>
    </row>
    <row r="85" spans="1:16" ht="12.75">
      <c r="A85" s="25" t="s">
        <v>47</v>
      </c>
      <c s="29" t="s">
        <v>225</v>
      </c>
      <c s="29" t="s">
        <v>285</v>
      </c>
      <c s="25" t="s">
        <v>49</v>
      </c>
      <c s="30" t="s">
        <v>286</v>
      </c>
      <c s="31" t="s">
        <v>126</v>
      </c>
      <c s="32">
        <v>0.51</v>
      </c>
      <c s="33">
        <v>0</v>
      </c>
      <c s="33">
        <f>ROUND(ROUND(H85,2)*ROUND(G85,3),2)</f>
      </c>
      <c s="31" t="s">
        <v>52</v>
      </c>
      <c r="O85">
        <f>(I85*21)/100</f>
      </c>
      <c t="s">
        <v>23</v>
      </c>
    </row>
    <row r="86" spans="1:5" ht="25.5">
      <c r="A86" s="34" t="s">
        <v>53</v>
      </c>
      <c r="E86" s="35" t="s">
        <v>599</v>
      </c>
    </row>
    <row r="87" spans="1:5" ht="12.75">
      <c r="A87" s="36" t="s">
        <v>55</v>
      </c>
      <c r="E87" s="37" t="s">
        <v>600</v>
      </c>
    </row>
    <row r="88" spans="1:5" ht="127.5">
      <c r="A88" t="s">
        <v>56</v>
      </c>
      <c r="E88" s="35" t="s">
        <v>293</v>
      </c>
    </row>
    <row r="89" spans="1:16" ht="12.75">
      <c r="A89" s="25" t="s">
        <v>47</v>
      </c>
      <c s="29" t="s">
        <v>231</v>
      </c>
      <c s="29" t="s">
        <v>295</v>
      </c>
      <c s="25" t="s">
        <v>23</v>
      </c>
      <c s="30" t="s">
        <v>296</v>
      </c>
      <c s="31" t="s">
        <v>126</v>
      </c>
      <c s="32">
        <v>2.21</v>
      </c>
      <c s="33">
        <v>0</v>
      </c>
      <c s="33">
        <f>ROUND(ROUND(H89,2)*ROUND(G89,3),2)</f>
      </c>
      <c s="31" t="s">
        <v>52</v>
      </c>
      <c r="O89">
        <f>(I89*21)/100</f>
      </c>
      <c t="s">
        <v>23</v>
      </c>
    </row>
    <row r="90" spans="1:5" ht="25.5">
      <c r="A90" s="34" t="s">
        <v>53</v>
      </c>
      <c r="E90" s="35" t="s">
        <v>601</v>
      </c>
    </row>
    <row r="91" spans="1:5" ht="12.75">
      <c r="A91" s="36" t="s">
        <v>55</v>
      </c>
      <c r="E91" s="37" t="s">
        <v>602</v>
      </c>
    </row>
    <row r="92" spans="1:5" ht="51">
      <c r="A92" t="s">
        <v>56</v>
      </c>
      <c r="E92" s="35" t="s">
        <v>306</v>
      </c>
    </row>
    <row r="93" spans="1:16" ht="12.75">
      <c r="A93" s="25" t="s">
        <v>47</v>
      </c>
      <c s="29" t="s">
        <v>237</v>
      </c>
      <c s="29" t="s">
        <v>295</v>
      </c>
      <c s="25" t="s">
        <v>22</v>
      </c>
      <c s="30" t="s">
        <v>296</v>
      </c>
      <c s="31" t="s">
        <v>126</v>
      </c>
      <c s="32">
        <v>1.478</v>
      </c>
      <c s="33">
        <v>0</v>
      </c>
      <c s="33">
        <f>ROUND(ROUND(H93,2)*ROUND(G93,3),2)</f>
      </c>
      <c s="31" t="s">
        <v>52</v>
      </c>
      <c r="O93">
        <f>(I93*21)/100</f>
      </c>
      <c t="s">
        <v>23</v>
      </c>
    </row>
    <row r="94" spans="1:5" ht="25.5">
      <c r="A94" s="34" t="s">
        <v>53</v>
      </c>
      <c r="E94" s="35" t="s">
        <v>603</v>
      </c>
    </row>
    <row r="95" spans="1:5" ht="12.75">
      <c r="A95" s="36" t="s">
        <v>55</v>
      </c>
      <c r="E95" s="37" t="s">
        <v>604</v>
      </c>
    </row>
    <row r="96" spans="1:5" ht="51">
      <c r="A96" t="s">
        <v>56</v>
      </c>
      <c r="E96" s="35" t="s">
        <v>306</v>
      </c>
    </row>
    <row r="97" spans="1:16" ht="12.75">
      <c r="A97" s="25" t="s">
        <v>47</v>
      </c>
      <c s="29" t="s">
        <v>243</v>
      </c>
      <c s="29" t="s">
        <v>316</v>
      </c>
      <c s="25" t="s">
        <v>49</v>
      </c>
      <c s="30" t="s">
        <v>317</v>
      </c>
      <c s="31" t="s">
        <v>116</v>
      </c>
      <c s="32">
        <v>3</v>
      </c>
      <c s="33">
        <v>0</v>
      </c>
      <c s="33">
        <f>ROUND(ROUND(H97,2)*ROUND(G97,3),2)</f>
      </c>
      <c s="31" t="s">
        <v>52</v>
      </c>
      <c r="O97">
        <f>(I97*21)/100</f>
      </c>
      <c t="s">
        <v>23</v>
      </c>
    </row>
    <row r="98" spans="1:5" ht="12.75">
      <c r="A98" s="34" t="s">
        <v>53</v>
      </c>
      <c r="E98" s="35" t="s">
        <v>605</v>
      </c>
    </row>
    <row r="99" spans="1:5" ht="12.75">
      <c r="A99" s="36" t="s">
        <v>55</v>
      </c>
      <c r="E99" s="37" t="s">
        <v>49</v>
      </c>
    </row>
    <row r="100" spans="1:5" ht="51">
      <c r="A100" t="s">
        <v>56</v>
      </c>
      <c r="E100" s="35" t="s">
        <v>325</v>
      </c>
    </row>
    <row r="101" spans="1:16" ht="12.75">
      <c r="A101" s="25" t="s">
        <v>47</v>
      </c>
      <c s="29" t="s">
        <v>249</v>
      </c>
      <c s="29" t="s">
        <v>327</v>
      </c>
      <c s="25" t="s">
        <v>49</v>
      </c>
      <c s="30" t="s">
        <v>328</v>
      </c>
      <c s="31" t="s">
        <v>116</v>
      </c>
      <c s="32">
        <v>6</v>
      </c>
      <c s="33">
        <v>0</v>
      </c>
      <c s="33">
        <f>ROUND(ROUND(H101,2)*ROUND(G101,3),2)</f>
      </c>
      <c s="31" t="s">
        <v>52</v>
      </c>
      <c r="O101">
        <f>(I101*21)/100</f>
      </c>
      <c t="s">
        <v>23</v>
      </c>
    </row>
    <row r="102" spans="1:5" ht="12.75">
      <c r="A102" s="34" t="s">
        <v>53</v>
      </c>
      <c r="E102" s="35" t="s">
        <v>605</v>
      </c>
    </row>
    <row r="103" spans="1:5" ht="25.5">
      <c r="A103" s="36" t="s">
        <v>55</v>
      </c>
      <c r="E103" s="37" t="s">
        <v>606</v>
      </c>
    </row>
    <row r="104" spans="1:5" ht="51">
      <c r="A104" t="s">
        <v>56</v>
      </c>
      <c r="E104" s="35" t="s">
        <v>325</v>
      </c>
    </row>
    <row r="105" spans="1:16" ht="12.75">
      <c r="A105" s="25" t="s">
        <v>47</v>
      </c>
      <c s="29" t="s">
        <v>256</v>
      </c>
      <c s="29" t="s">
        <v>331</v>
      </c>
      <c s="25" t="s">
        <v>49</v>
      </c>
      <c s="30" t="s">
        <v>332</v>
      </c>
      <c s="31" t="s">
        <v>116</v>
      </c>
      <c s="32">
        <v>3</v>
      </c>
      <c s="33">
        <v>0</v>
      </c>
      <c s="33">
        <f>ROUND(ROUND(H105,2)*ROUND(G105,3),2)</f>
      </c>
      <c s="31" t="s">
        <v>52</v>
      </c>
      <c r="O105">
        <f>(I105*21)/100</f>
      </c>
      <c t="s">
        <v>23</v>
      </c>
    </row>
    <row r="106" spans="1:5" ht="25.5">
      <c r="A106" s="34" t="s">
        <v>53</v>
      </c>
      <c r="E106" s="35" t="s">
        <v>333</v>
      </c>
    </row>
    <row r="107" spans="1:5" ht="12.75">
      <c r="A107" s="36" t="s">
        <v>55</v>
      </c>
      <c r="E107" s="37" t="s">
        <v>49</v>
      </c>
    </row>
    <row r="108" spans="1:5" ht="140.25">
      <c r="A108" t="s">
        <v>56</v>
      </c>
      <c r="E108" s="35" t="s">
        <v>335</v>
      </c>
    </row>
    <row r="109" spans="1:16" ht="12.75">
      <c r="A109" s="25" t="s">
        <v>47</v>
      </c>
      <c s="29" t="s">
        <v>260</v>
      </c>
      <c s="29" t="s">
        <v>337</v>
      </c>
      <c s="25" t="s">
        <v>49</v>
      </c>
      <c s="30" t="s">
        <v>338</v>
      </c>
      <c s="31" t="s">
        <v>116</v>
      </c>
      <c s="32">
        <v>3</v>
      </c>
      <c s="33">
        <v>0</v>
      </c>
      <c s="33">
        <f>ROUND(ROUND(H109,2)*ROUND(G109,3),2)</f>
      </c>
      <c s="31" t="s">
        <v>52</v>
      </c>
      <c r="O109">
        <f>(I109*21)/100</f>
      </c>
      <c t="s">
        <v>23</v>
      </c>
    </row>
    <row r="110" spans="1:5" ht="25.5">
      <c r="A110" s="34" t="s">
        <v>53</v>
      </c>
      <c r="E110" s="35" t="s">
        <v>607</v>
      </c>
    </row>
    <row r="111" spans="1:5" ht="12.75">
      <c r="A111" s="36" t="s">
        <v>55</v>
      </c>
      <c r="E111" s="37" t="s">
        <v>49</v>
      </c>
    </row>
    <row r="112" spans="1:5" ht="140.25">
      <c r="A112" t="s">
        <v>56</v>
      </c>
      <c r="E112" s="35" t="s">
        <v>335</v>
      </c>
    </row>
    <row r="113" spans="1:16" ht="12.75">
      <c r="A113" s="25" t="s">
        <v>47</v>
      </c>
      <c s="29" t="s">
        <v>266</v>
      </c>
      <c s="29" t="s">
        <v>342</v>
      </c>
      <c s="25" t="s">
        <v>49</v>
      </c>
      <c s="30" t="s">
        <v>343</v>
      </c>
      <c s="31" t="s">
        <v>116</v>
      </c>
      <c s="32">
        <v>3</v>
      </c>
      <c s="33">
        <v>0</v>
      </c>
      <c s="33">
        <f>ROUND(ROUND(H113,2)*ROUND(G113,3),2)</f>
      </c>
      <c s="31" t="s">
        <v>52</v>
      </c>
      <c r="O113">
        <f>(I113*21)/100</f>
      </c>
      <c t="s">
        <v>23</v>
      </c>
    </row>
    <row r="114" spans="1:5" ht="25.5">
      <c r="A114" s="34" t="s">
        <v>53</v>
      </c>
      <c r="E114" s="35" t="s">
        <v>608</v>
      </c>
    </row>
    <row r="115" spans="1:5" ht="12.75">
      <c r="A115" s="36" t="s">
        <v>55</v>
      </c>
      <c r="E115" s="37" t="s">
        <v>49</v>
      </c>
    </row>
    <row r="116" spans="1:5" ht="140.25">
      <c r="A116" t="s">
        <v>56</v>
      </c>
      <c r="E116" s="35" t="s">
        <v>335</v>
      </c>
    </row>
    <row r="117" spans="1:16" ht="12.75">
      <c r="A117" s="25" t="s">
        <v>47</v>
      </c>
      <c s="29" t="s">
        <v>273</v>
      </c>
      <c s="29" t="s">
        <v>352</v>
      </c>
      <c s="25" t="s">
        <v>49</v>
      </c>
      <c s="30" t="s">
        <v>353</v>
      </c>
      <c s="31" t="s">
        <v>116</v>
      </c>
      <c s="32">
        <v>9.85</v>
      </c>
      <c s="33">
        <v>0</v>
      </c>
      <c s="33">
        <f>ROUND(ROUND(H117,2)*ROUND(G117,3),2)</f>
      </c>
      <c s="31" t="s">
        <v>52</v>
      </c>
      <c r="O117">
        <f>(I117*21)/100</f>
      </c>
      <c t="s">
        <v>23</v>
      </c>
    </row>
    <row r="118" spans="1:5" ht="25.5">
      <c r="A118" s="34" t="s">
        <v>53</v>
      </c>
      <c r="E118" s="35" t="s">
        <v>609</v>
      </c>
    </row>
    <row r="119" spans="1:5" ht="12.75">
      <c r="A119" s="36" t="s">
        <v>55</v>
      </c>
      <c r="E119" s="37" t="s">
        <v>49</v>
      </c>
    </row>
    <row r="120" spans="1:5" ht="153">
      <c r="A120" t="s">
        <v>56</v>
      </c>
      <c r="E120" s="35" t="s">
        <v>499</v>
      </c>
    </row>
    <row r="121" spans="1:16" ht="25.5">
      <c r="A121" s="25" t="s">
        <v>47</v>
      </c>
      <c s="29" t="s">
        <v>278</v>
      </c>
      <c s="29" t="s">
        <v>610</v>
      </c>
      <c s="25" t="s">
        <v>49</v>
      </c>
      <c s="30" t="s">
        <v>611</v>
      </c>
      <c s="31" t="s">
        <v>116</v>
      </c>
      <c s="32">
        <v>1.15</v>
      </c>
      <c s="33">
        <v>0</v>
      </c>
      <c s="33">
        <f>ROUND(ROUND(H121,2)*ROUND(G121,3),2)</f>
      </c>
      <c s="31" t="s">
        <v>52</v>
      </c>
      <c r="O121">
        <f>(I121*21)/100</f>
      </c>
      <c t="s">
        <v>23</v>
      </c>
    </row>
    <row r="122" spans="1:5" ht="25.5">
      <c r="A122" s="34" t="s">
        <v>53</v>
      </c>
      <c r="E122" s="35" t="s">
        <v>612</v>
      </c>
    </row>
    <row r="123" spans="1:5" ht="12.75">
      <c r="A123" s="36" t="s">
        <v>55</v>
      </c>
      <c r="E123" s="37" t="s">
        <v>49</v>
      </c>
    </row>
    <row r="124" spans="1:5" ht="153">
      <c r="A124" t="s">
        <v>56</v>
      </c>
      <c r="E124" s="35" t="s">
        <v>499</v>
      </c>
    </row>
    <row r="125" spans="1:18" ht="12.75" customHeight="1">
      <c r="A125" s="6" t="s">
        <v>45</v>
      </c>
      <c s="6"/>
      <c s="39" t="s">
        <v>77</v>
      </c>
      <c s="6"/>
      <c s="27" t="s">
        <v>363</v>
      </c>
      <c s="6"/>
      <c s="6"/>
      <c s="6"/>
      <c s="40">
        <f>0+Q125</f>
      </c>
      <c s="6"/>
      <c r="O125">
        <f>0+R125</f>
      </c>
      <c r="Q125">
        <f>0+I126</f>
      </c>
      <c>
        <f>0+O126</f>
      </c>
    </row>
    <row r="126" spans="1:16" ht="12.75">
      <c r="A126" s="25" t="s">
        <v>47</v>
      </c>
      <c s="29" t="s">
        <v>284</v>
      </c>
      <c s="29" t="s">
        <v>503</v>
      </c>
      <c s="25" t="s">
        <v>49</v>
      </c>
      <c s="30" t="s">
        <v>504</v>
      </c>
      <c s="31" t="s">
        <v>121</v>
      </c>
      <c s="32">
        <v>2</v>
      </c>
      <c s="33">
        <v>0</v>
      </c>
      <c s="33">
        <f>ROUND(ROUND(H126,2)*ROUND(G126,3),2)</f>
      </c>
      <c s="31" t="s">
        <v>52</v>
      </c>
      <c r="O126">
        <f>(I126*21)/100</f>
      </c>
      <c t="s">
        <v>23</v>
      </c>
    </row>
    <row r="127" spans="1:5" ht="12.75">
      <c r="A127" s="34" t="s">
        <v>53</v>
      </c>
      <c r="E127" s="35" t="s">
        <v>49</v>
      </c>
    </row>
    <row r="128" spans="1:5" ht="25.5">
      <c r="A128" s="36" t="s">
        <v>55</v>
      </c>
      <c r="E128" s="37" t="s">
        <v>613</v>
      </c>
    </row>
    <row r="129" spans="1:5" ht="25.5">
      <c r="A129" t="s">
        <v>56</v>
      </c>
      <c r="E129" s="35" t="s">
        <v>506</v>
      </c>
    </row>
    <row r="130" spans="1:18" ht="12.75" customHeight="1">
      <c r="A130" s="6" t="s">
        <v>45</v>
      </c>
      <c s="6"/>
      <c s="39" t="s">
        <v>40</v>
      </c>
      <c s="6"/>
      <c s="27" t="s">
        <v>139</v>
      </c>
      <c s="6"/>
      <c s="6"/>
      <c s="6"/>
      <c s="40">
        <f>0+Q130</f>
      </c>
      <c s="6"/>
      <c r="O130">
        <f>0+R130</f>
      </c>
      <c r="Q130">
        <f>0+I131+I135+I139+I143+I147+I151</f>
      </c>
      <c>
        <f>0+O131+O135+O139+O143+O147+O151</f>
      </c>
    </row>
    <row r="131" spans="1:16" ht="12.75">
      <c r="A131" s="25" t="s">
        <v>47</v>
      </c>
      <c s="29" t="s">
        <v>290</v>
      </c>
      <c s="29" t="s">
        <v>614</v>
      </c>
      <c s="25" t="s">
        <v>49</v>
      </c>
      <c s="30" t="s">
        <v>615</v>
      </c>
      <c s="31" t="s">
        <v>142</v>
      </c>
      <c s="32">
        <v>2.6</v>
      </c>
      <c s="33">
        <v>0</v>
      </c>
      <c s="33">
        <f>ROUND(ROUND(H131,2)*ROUND(G131,3),2)</f>
      </c>
      <c s="31" t="s">
        <v>52</v>
      </c>
      <c r="O131">
        <f>(I131*21)/100</f>
      </c>
      <c t="s">
        <v>23</v>
      </c>
    </row>
    <row r="132" spans="1:5" ht="25.5">
      <c r="A132" s="34" t="s">
        <v>53</v>
      </c>
      <c r="E132" s="35" t="s">
        <v>616</v>
      </c>
    </row>
    <row r="133" spans="1:5" ht="12.75">
      <c r="A133" s="36" t="s">
        <v>55</v>
      </c>
      <c r="E133" s="37" t="s">
        <v>49</v>
      </c>
    </row>
    <row r="134" spans="1:5" ht="63.75">
      <c r="A134" t="s">
        <v>56</v>
      </c>
      <c r="E134" s="35" t="s">
        <v>617</v>
      </c>
    </row>
    <row r="135" spans="1:16" ht="12.75">
      <c r="A135" s="25" t="s">
        <v>47</v>
      </c>
      <c s="29" t="s">
        <v>294</v>
      </c>
      <c s="29" t="s">
        <v>618</v>
      </c>
      <c s="25" t="s">
        <v>49</v>
      </c>
      <c s="30" t="s">
        <v>619</v>
      </c>
      <c s="31" t="s">
        <v>126</v>
      </c>
      <c s="32">
        <v>0.53</v>
      </c>
      <c s="33">
        <v>0</v>
      </c>
      <c s="33">
        <f>ROUND(ROUND(H135,2)*ROUND(G135,3),2)</f>
      </c>
      <c s="31" t="s">
        <v>52</v>
      </c>
      <c r="O135">
        <f>(I135*21)/100</f>
      </c>
      <c t="s">
        <v>23</v>
      </c>
    </row>
    <row r="136" spans="1:5" ht="25.5">
      <c r="A136" s="34" t="s">
        <v>53</v>
      </c>
      <c r="E136" s="35" t="s">
        <v>620</v>
      </c>
    </row>
    <row r="137" spans="1:5" ht="12.75">
      <c r="A137" s="36" t="s">
        <v>55</v>
      </c>
      <c r="E137" s="37" t="s">
        <v>49</v>
      </c>
    </row>
    <row r="138" spans="1:5" ht="51">
      <c r="A138" t="s">
        <v>56</v>
      </c>
      <c r="E138" s="35" t="s">
        <v>621</v>
      </c>
    </row>
    <row r="139" spans="1:16" ht="12.75">
      <c r="A139" s="25" t="s">
        <v>47</v>
      </c>
      <c s="29" t="s">
        <v>300</v>
      </c>
      <c s="29" t="s">
        <v>541</v>
      </c>
      <c s="25" t="s">
        <v>49</v>
      </c>
      <c s="30" t="s">
        <v>542</v>
      </c>
      <c s="31" t="s">
        <v>142</v>
      </c>
      <c s="32">
        <v>9.62</v>
      </c>
      <c s="33">
        <v>0</v>
      </c>
      <c s="33">
        <f>ROUND(ROUND(H139,2)*ROUND(G139,3),2)</f>
      </c>
      <c s="31" t="s">
        <v>52</v>
      </c>
      <c r="O139">
        <f>(I139*21)/100</f>
      </c>
      <c t="s">
        <v>23</v>
      </c>
    </row>
    <row r="140" spans="1:5" ht="25.5">
      <c r="A140" s="34" t="s">
        <v>53</v>
      </c>
      <c r="E140" s="35" t="s">
        <v>622</v>
      </c>
    </row>
    <row r="141" spans="1:5" ht="12.75">
      <c r="A141" s="36" t="s">
        <v>55</v>
      </c>
      <c r="E141" s="37" t="s">
        <v>49</v>
      </c>
    </row>
    <row r="142" spans="1:5" ht="51">
      <c r="A142" t="s">
        <v>56</v>
      </c>
      <c r="E142" s="35" t="s">
        <v>475</v>
      </c>
    </row>
    <row r="143" spans="1:16" ht="12.75">
      <c r="A143" s="25" t="s">
        <v>47</v>
      </c>
      <c s="29" t="s">
        <v>303</v>
      </c>
      <c s="29" t="s">
        <v>395</v>
      </c>
      <c s="25" t="s">
        <v>29</v>
      </c>
      <c s="30" t="s">
        <v>396</v>
      </c>
      <c s="31" t="s">
        <v>142</v>
      </c>
      <c s="32">
        <v>7.3</v>
      </c>
      <c s="33">
        <v>0</v>
      </c>
      <c s="33">
        <f>ROUND(ROUND(H143,2)*ROUND(G143,3),2)</f>
      </c>
      <c s="31" t="s">
        <v>52</v>
      </c>
      <c r="O143">
        <f>(I143*21)/100</f>
      </c>
      <c t="s">
        <v>23</v>
      </c>
    </row>
    <row r="144" spans="1:5" ht="25.5">
      <c r="A144" s="34" t="s">
        <v>53</v>
      </c>
      <c r="E144" s="35" t="s">
        <v>623</v>
      </c>
    </row>
    <row r="145" spans="1:5" ht="12.75">
      <c r="A145" s="36" t="s">
        <v>55</v>
      </c>
      <c r="E145" s="37" t="s">
        <v>49</v>
      </c>
    </row>
    <row r="146" spans="1:5" ht="51">
      <c r="A146" t="s">
        <v>56</v>
      </c>
      <c r="E146" s="35" t="s">
        <v>475</v>
      </c>
    </row>
    <row r="147" spans="1:16" ht="12.75">
      <c r="A147" s="25" t="s">
        <v>47</v>
      </c>
      <c s="29" t="s">
        <v>307</v>
      </c>
      <c s="29" t="s">
        <v>415</v>
      </c>
      <c s="25" t="s">
        <v>49</v>
      </c>
      <c s="30" t="s">
        <v>416</v>
      </c>
      <c s="31" t="s">
        <v>142</v>
      </c>
      <c s="32">
        <v>13</v>
      </c>
      <c s="33">
        <v>0</v>
      </c>
      <c s="33">
        <f>ROUND(ROUND(H147,2)*ROUND(G147,3),2)</f>
      </c>
      <c s="31" t="s">
        <v>52</v>
      </c>
      <c r="O147">
        <f>(I147*21)/100</f>
      </c>
      <c t="s">
        <v>23</v>
      </c>
    </row>
    <row r="148" spans="1:5" ht="25.5">
      <c r="A148" s="34" t="s">
        <v>53</v>
      </c>
      <c r="E148" s="35" t="s">
        <v>624</v>
      </c>
    </row>
    <row r="149" spans="1:5" ht="38.25">
      <c r="A149" s="36" t="s">
        <v>55</v>
      </c>
      <c r="E149" s="37" t="s">
        <v>625</v>
      </c>
    </row>
    <row r="150" spans="1:5" ht="25.5">
      <c r="A150" t="s">
        <v>56</v>
      </c>
      <c r="E150" s="35" t="s">
        <v>419</v>
      </c>
    </row>
    <row r="151" spans="1:16" ht="12.75">
      <c r="A151" s="25" t="s">
        <v>47</v>
      </c>
      <c s="29" t="s">
        <v>312</v>
      </c>
      <c s="29" t="s">
        <v>421</v>
      </c>
      <c s="25" t="s">
        <v>49</v>
      </c>
      <c s="30" t="s">
        <v>422</v>
      </c>
      <c s="31" t="s">
        <v>142</v>
      </c>
      <c s="32">
        <v>13</v>
      </c>
      <c s="33">
        <v>0</v>
      </c>
      <c s="33">
        <f>ROUND(ROUND(H151,2)*ROUND(G151,3),2)</f>
      </c>
      <c s="31" t="s">
        <v>52</v>
      </c>
      <c r="O151">
        <f>(I151*21)/100</f>
      </c>
      <c t="s">
        <v>23</v>
      </c>
    </row>
    <row r="152" spans="1:5" ht="25.5">
      <c r="A152" s="34" t="s">
        <v>53</v>
      </c>
      <c r="E152" s="35" t="s">
        <v>626</v>
      </c>
    </row>
    <row r="153" spans="1:5" ht="38.25">
      <c r="A153" s="36" t="s">
        <v>55</v>
      </c>
      <c r="E153" s="37" t="s">
        <v>625</v>
      </c>
    </row>
    <row r="154" spans="1:5" ht="38.25">
      <c r="A154" t="s">
        <v>56</v>
      </c>
      <c r="E154"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0+O8+O21+O70+O95</f>
      </c>
      <c t="s">
        <v>22</v>
      </c>
    </row>
    <row r="3" spans="1:16" ht="15" customHeight="1">
      <c r="A3" t="s">
        <v>12</v>
      </c>
      <c s="12" t="s">
        <v>14</v>
      </c>
      <c s="13" t="s">
        <v>15</v>
      </c>
      <c s="1"/>
      <c s="14" t="s">
        <v>16</v>
      </c>
      <c s="1"/>
      <c s="9"/>
      <c s="8" t="s">
        <v>627</v>
      </c>
      <c s="41">
        <f>0+I8+I21+I70+I95</f>
      </c>
      <c s="10"/>
      <c r="O3" t="s">
        <v>19</v>
      </c>
      <c t="s">
        <v>23</v>
      </c>
    </row>
    <row r="4" spans="1:16" ht="15" customHeight="1">
      <c r="A4" t="s">
        <v>17</v>
      </c>
      <c s="16" t="s">
        <v>18</v>
      </c>
      <c s="17" t="s">
        <v>627</v>
      </c>
      <c s="6"/>
      <c s="18" t="s">
        <v>628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125.298</v>
      </c>
      <c s="33">
        <v>0</v>
      </c>
      <c s="33">
        <f>ROUND(ROUND(H9,2)*ROUND(G9,3),2)</f>
      </c>
      <c s="31" t="s">
        <v>105</v>
      </c>
      <c r="O9">
        <f>(I9*21)/100</f>
      </c>
      <c t="s">
        <v>23</v>
      </c>
    </row>
    <row r="10" spans="1:5" ht="12.75">
      <c r="A10" s="34" t="s">
        <v>53</v>
      </c>
      <c r="E10" s="35" t="s">
        <v>106</v>
      </c>
    </row>
    <row r="11" spans="1:5" ht="165.75">
      <c r="A11" s="36" t="s">
        <v>55</v>
      </c>
      <c r="E11" s="37" t="s">
        <v>629</v>
      </c>
    </row>
    <row r="12" spans="1:5" ht="25.5">
      <c r="A12" t="s">
        <v>56</v>
      </c>
      <c r="E12" s="35" t="s">
        <v>108</v>
      </c>
    </row>
    <row r="13" spans="1:16" ht="12.75">
      <c r="A13" s="25" t="s">
        <v>47</v>
      </c>
      <c s="29" t="s">
        <v>23</v>
      </c>
      <c s="29" t="s">
        <v>109</v>
      </c>
      <c s="25" t="s">
        <v>49</v>
      </c>
      <c s="30" t="s">
        <v>110</v>
      </c>
      <c s="31" t="s">
        <v>104</v>
      </c>
      <c s="32">
        <v>178.067</v>
      </c>
      <c s="33">
        <v>0</v>
      </c>
      <c s="33">
        <f>ROUND(ROUND(H13,2)*ROUND(G13,3),2)</f>
      </c>
      <c s="31" t="s">
        <v>52</v>
      </c>
      <c r="O13">
        <f>(I13*21)/100</f>
      </c>
      <c t="s">
        <v>23</v>
      </c>
    </row>
    <row r="14" spans="1:5" ht="38.25">
      <c r="A14" s="34" t="s">
        <v>53</v>
      </c>
      <c r="E14" s="35" t="s">
        <v>148</v>
      </c>
    </row>
    <row r="15" spans="1:5" ht="63.75">
      <c r="A15" s="36" t="s">
        <v>55</v>
      </c>
      <c r="E15" s="37" t="s">
        <v>630</v>
      </c>
    </row>
    <row r="16" spans="1:5" ht="25.5">
      <c r="A16" t="s">
        <v>56</v>
      </c>
      <c r="E16" s="35" t="s">
        <v>108</v>
      </c>
    </row>
    <row r="17" spans="1:16" ht="12.75">
      <c r="A17" s="25" t="s">
        <v>47</v>
      </c>
      <c s="29" t="s">
        <v>22</v>
      </c>
      <c s="29" t="s">
        <v>150</v>
      </c>
      <c s="25" t="s">
        <v>49</v>
      </c>
      <c s="30" t="s">
        <v>151</v>
      </c>
      <c s="31" t="s">
        <v>104</v>
      </c>
      <c s="32">
        <v>5.545</v>
      </c>
      <c s="33">
        <v>0</v>
      </c>
      <c s="33">
        <f>ROUND(ROUND(H17,2)*ROUND(G17,3),2)</f>
      </c>
      <c s="31" t="s">
        <v>52</v>
      </c>
      <c r="O17">
        <f>(I17*21)/100</f>
      </c>
      <c t="s">
        <v>23</v>
      </c>
    </row>
    <row r="18" spans="1:5" ht="12.75">
      <c r="A18" s="34" t="s">
        <v>53</v>
      </c>
      <c r="E18" s="35" t="s">
        <v>152</v>
      </c>
    </row>
    <row r="19" spans="1:5" ht="12.75">
      <c r="A19" s="36" t="s">
        <v>55</v>
      </c>
      <c r="E19" s="37" t="s">
        <v>631</v>
      </c>
    </row>
    <row r="20" spans="1:5" ht="25.5">
      <c r="A20" t="s">
        <v>56</v>
      </c>
      <c r="E20" s="35" t="s">
        <v>108</v>
      </c>
    </row>
    <row r="21" spans="1:18" ht="12.75" customHeight="1">
      <c r="A21" s="6" t="s">
        <v>45</v>
      </c>
      <c s="6"/>
      <c s="39" t="s">
        <v>29</v>
      </c>
      <c s="6"/>
      <c s="27" t="s">
        <v>113</v>
      </c>
      <c s="6"/>
      <c s="6"/>
      <c s="6"/>
      <c s="40">
        <f>0+Q21</f>
      </c>
      <c s="6"/>
      <c r="O21">
        <f>0+R21</f>
      </c>
      <c r="Q21">
        <f>0+I22+I26+I30+I34+I38+I42+I46+I50+I54+I58+I62+I66</f>
      </c>
      <c>
        <f>0+O22+O26+O30+O34+O38+O42+O46+O50+O54+O58+O62+O66</f>
      </c>
    </row>
    <row r="22" spans="1:16" ht="12.75">
      <c r="A22" s="25" t="s">
        <v>47</v>
      </c>
      <c s="29" t="s">
        <v>33</v>
      </c>
      <c s="29" t="s">
        <v>513</v>
      </c>
      <c s="25" t="s">
        <v>49</v>
      </c>
      <c s="30" t="s">
        <v>514</v>
      </c>
      <c s="31" t="s">
        <v>126</v>
      </c>
      <c s="32">
        <v>6.654</v>
      </c>
      <c s="33">
        <v>0</v>
      </c>
      <c s="33">
        <f>ROUND(ROUND(H22,2)*ROUND(G22,3),2)</f>
      </c>
      <c s="31" t="s">
        <v>52</v>
      </c>
      <c r="O22">
        <f>(I22*21)/100</f>
      </c>
      <c t="s">
        <v>23</v>
      </c>
    </row>
    <row r="23" spans="1:5" ht="12.75">
      <c r="A23" s="34" t="s">
        <v>53</v>
      </c>
      <c r="E23" s="35" t="s">
        <v>515</v>
      </c>
    </row>
    <row r="24" spans="1:5" ht="12.75">
      <c r="A24" s="36" t="s">
        <v>55</v>
      </c>
      <c r="E24" s="37" t="s">
        <v>632</v>
      </c>
    </row>
    <row r="25" spans="1:5" ht="63.75">
      <c r="A25" t="s">
        <v>56</v>
      </c>
      <c r="E25" s="35" t="s">
        <v>163</v>
      </c>
    </row>
    <row r="26" spans="1:16" ht="25.5">
      <c r="A26" s="25" t="s">
        <v>47</v>
      </c>
      <c s="29" t="s">
        <v>35</v>
      </c>
      <c s="29" t="s">
        <v>159</v>
      </c>
      <c s="25" t="s">
        <v>49</v>
      </c>
      <c s="30" t="s">
        <v>160</v>
      </c>
      <c s="31" t="s">
        <v>126</v>
      </c>
      <c s="32">
        <v>2.218</v>
      </c>
      <c s="33">
        <v>0</v>
      </c>
      <c s="33">
        <f>ROUND(ROUND(H26,2)*ROUND(G26,3),2)</f>
      </c>
      <c s="31" t="s">
        <v>52</v>
      </c>
      <c r="O26">
        <f>(I26*21)/100</f>
      </c>
      <c t="s">
        <v>23</v>
      </c>
    </row>
    <row r="27" spans="1:5" ht="12.75">
      <c r="A27" s="34" t="s">
        <v>53</v>
      </c>
      <c r="E27" s="35" t="s">
        <v>161</v>
      </c>
    </row>
    <row r="28" spans="1:5" ht="12.75">
      <c r="A28" s="36" t="s">
        <v>55</v>
      </c>
      <c r="E28" s="37" t="s">
        <v>633</v>
      </c>
    </row>
    <row r="29" spans="1:5" ht="63.75">
      <c r="A29" t="s">
        <v>56</v>
      </c>
      <c r="E29" s="35" t="s">
        <v>163</v>
      </c>
    </row>
    <row r="30" spans="1:16" ht="12.75">
      <c r="A30" s="25" t="s">
        <v>47</v>
      </c>
      <c s="29" t="s">
        <v>37</v>
      </c>
      <c s="29" t="s">
        <v>634</v>
      </c>
      <c s="25" t="s">
        <v>49</v>
      </c>
      <c s="30" t="s">
        <v>635</v>
      </c>
      <c s="31" t="s">
        <v>126</v>
      </c>
      <c s="32">
        <v>4.746</v>
      </c>
      <c s="33">
        <v>0</v>
      </c>
      <c s="33">
        <f>ROUND(ROUND(H30,2)*ROUND(G30,3),2)</f>
      </c>
      <c s="31" t="s">
        <v>52</v>
      </c>
      <c r="O30">
        <f>(I30*21)/100</f>
      </c>
      <c t="s">
        <v>23</v>
      </c>
    </row>
    <row r="31" spans="1:5" ht="12.75">
      <c r="A31" s="34" t="s">
        <v>53</v>
      </c>
      <c r="E31" s="35" t="s">
        <v>636</v>
      </c>
    </row>
    <row r="32" spans="1:5" ht="12.75">
      <c r="A32" s="36" t="s">
        <v>55</v>
      </c>
      <c r="E32" s="37" t="s">
        <v>637</v>
      </c>
    </row>
    <row r="33" spans="1:5" ht="63.75">
      <c r="A33" t="s">
        <v>56</v>
      </c>
      <c r="E33" s="35" t="s">
        <v>163</v>
      </c>
    </row>
    <row r="34" spans="1:16" ht="12.75">
      <c r="A34" s="25" t="s">
        <v>47</v>
      </c>
      <c s="29" t="s">
        <v>73</v>
      </c>
      <c s="29" t="s">
        <v>164</v>
      </c>
      <c s="25" t="s">
        <v>49</v>
      </c>
      <c s="30" t="s">
        <v>165</v>
      </c>
      <c s="31" t="s">
        <v>126</v>
      </c>
      <c s="32">
        <v>50.73</v>
      </c>
      <c s="33">
        <v>0</v>
      </c>
      <c s="33">
        <f>ROUND(ROUND(H34,2)*ROUND(G34,3),2)</f>
      </c>
      <c s="31" t="s">
        <v>52</v>
      </c>
      <c r="O34">
        <f>(I34*21)/100</f>
      </c>
      <c t="s">
        <v>23</v>
      </c>
    </row>
    <row r="35" spans="1:5" ht="12.75">
      <c r="A35" s="34" t="s">
        <v>53</v>
      </c>
      <c r="E35" s="35" t="s">
        <v>166</v>
      </c>
    </row>
    <row r="36" spans="1:5" ht="38.25">
      <c r="A36" s="36" t="s">
        <v>55</v>
      </c>
      <c r="E36" s="37" t="s">
        <v>638</v>
      </c>
    </row>
    <row r="37" spans="1:5" ht="63.75">
      <c r="A37" t="s">
        <v>56</v>
      </c>
      <c r="E37" s="35" t="s">
        <v>163</v>
      </c>
    </row>
    <row r="38" spans="1:16" ht="25.5">
      <c r="A38" s="25" t="s">
        <v>47</v>
      </c>
      <c s="29" t="s">
        <v>77</v>
      </c>
      <c s="29" t="s">
        <v>168</v>
      </c>
      <c s="25" t="s">
        <v>49</v>
      </c>
      <c s="30" t="s">
        <v>169</v>
      </c>
      <c s="31" t="s">
        <v>126</v>
      </c>
      <c s="32">
        <v>336.985</v>
      </c>
      <c s="33">
        <v>0</v>
      </c>
      <c s="33">
        <f>ROUND(ROUND(H38,2)*ROUND(G38,3),2)</f>
      </c>
      <c s="31" t="s">
        <v>52</v>
      </c>
      <c r="O38">
        <f>(I38*21)/100</f>
      </c>
      <c t="s">
        <v>23</v>
      </c>
    </row>
    <row r="39" spans="1:5" ht="25.5">
      <c r="A39" s="34" t="s">
        <v>53</v>
      </c>
      <c r="E39" s="35" t="s">
        <v>170</v>
      </c>
    </row>
    <row r="40" spans="1:5" ht="102">
      <c r="A40" s="36" t="s">
        <v>55</v>
      </c>
      <c r="E40" s="37" t="s">
        <v>639</v>
      </c>
    </row>
    <row r="41" spans="1:5" ht="63.75">
      <c r="A41" t="s">
        <v>56</v>
      </c>
      <c r="E41" s="35" t="s">
        <v>163</v>
      </c>
    </row>
    <row r="42" spans="1:16" ht="12.75">
      <c r="A42" s="25" t="s">
        <v>47</v>
      </c>
      <c s="29" t="s">
        <v>40</v>
      </c>
      <c s="29" t="s">
        <v>172</v>
      </c>
      <c s="25" t="s">
        <v>49</v>
      </c>
      <c s="30" t="s">
        <v>173</v>
      </c>
      <c s="31" t="s">
        <v>142</v>
      </c>
      <c s="32">
        <v>299.04</v>
      </c>
      <c s="33">
        <v>0</v>
      </c>
      <c s="33">
        <f>ROUND(ROUND(H42,2)*ROUND(G42,3),2)</f>
      </c>
      <c s="31" t="s">
        <v>52</v>
      </c>
      <c r="O42">
        <f>(I42*21)/100</f>
      </c>
      <c t="s">
        <v>23</v>
      </c>
    </row>
    <row r="43" spans="1:5" ht="25.5">
      <c r="A43" s="34" t="s">
        <v>53</v>
      </c>
      <c r="E43" s="35" t="s">
        <v>174</v>
      </c>
    </row>
    <row r="44" spans="1:5" ht="38.25">
      <c r="A44" s="36" t="s">
        <v>55</v>
      </c>
      <c r="E44" s="37" t="s">
        <v>640</v>
      </c>
    </row>
    <row r="45" spans="1:5" ht="63.75">
      <c r="A45" t="s">
        <v>56</v>
      </c>
      <c r="E45" s="35" t="s">
        <v>163</v>
      </c>
    </row>
    <row r="46" spans="1:16" ht="25.5">
      <c r="A46" s="25" t="s">
        <v>47</v>
      </c>
      <c s="29" t="s">
        <v>42</v>
      </c>
      <c s="29" t="s">
        <v>176</v>
      </c>
      <c s="25" t="s">
        <v>49</v>
      </c>
      <c s="30" t="s">
        <v>177</v>
      </c>
      <c s="31" t="s">
        <v>178</v>
      </c>
      <c s="32">
        <v>777.434</v>
      </c>
      <c s="33">
        <v>0</v>
      </c>
      <c s="33">
        <f>ROUND(ROUND(H46,2)*ROUND(G46,3),2)</f>
      </c>
      <c s="31" t="s">
        <v>52</v>
      </c>
      <c r="O46">
        <f>(I46*21)/100</f>
      </c>
      <c t="s">
        <v>23</v>
      </c>
    </row>
    <row r="47" spans="1:5" ht="25.5">
      <c r="A47" s="34" t="s">
        <v>53</v>
      </c>
      <c r="E47" s="35" t="s">
        <v>179</v>
      </c>
    </row>
    <row r="48" spans="1:5" ht="38.25">
      <c r="A48" s="36" t="s">
        <v>55</v>
      </c>
      <c r="E48" s="37" t="s">
        <v>180</v>
      </c>
    </row>
    <row r="49" spans="1:5" ht="25.5">
      <c r="A49" t="s">
        <v>56</v>
      </c>
      <c r="E49" s="35" t="s">
        <v>181</v>
      </c>
    </row>
    <row r="50" spans="1:16" ht="12.75">
      <c r="A50" s="25" t="s">
        <v>47</v>
      </c>
      <c s="29" t="s">
        <v>44</v>
      </c>
      <c s="29" t="s">
        <v>186</v>
      </c>
      <c s="25" t="s">
        <v>49</v>
      </c>
      <c s="30" t="s">
        <v>187</v>
      </c>
      <c s="31" t="s">
        <v>126</v>
      </c>
      <c s="32">
        <v>63.568</v>
      </c>
      <c s="33">
        <v>0</v>
      </c>
      <c s="33">
        <f>ROUND(ROUND(H50,2)*ROUND(G50,3),2)</f>
      </c>
      <c s="31" t="s">
        <v>52</v>
      </c>
      <c r="O50">
        <f>(I50*21)/100</f>
      </c>
      <c t="s">
        <v>23</v>
      </c>
    </row>
    <row r="51" spans="1:5" ht="12.75">
      <c r="A51" s="34" t="s">
        <v>53</v>
      </c>
      <c r="E51" s="35" t="s">
        <v>188</v>
      </c>
    </row>
    <row r="52" spans="1:5" ht="38.25">
      <c r="A52" s="36" t="s">
        <v>55</v>
      </c>
      <c r="E52" s="37" t="s">
        <v>641</v>
      </c>
    </row>
    <row r="53" spans="1:5" ht="63.75">
      <c r="A53" t="s">
        <v>56</v>
      </c>
      <c r="E53" s="35" t="s">
        <v>163</v>
      </c>
    </row>
    <row r="54" spans="1:16" ht="12.75">
      <c r="A54" s="25" t="s">
        <v>47</v>
      </c>
      <c s="29" t="s">
        <v>89</v>
      </c>
      <c s="29" t="s">
        <v>190</v>
      </c>
      <c s="25" t="s">
        <v>49</v>
      </c>
      <c s="30" t="s">
        <v>191</v>
      </c>
      <c s="31" t="s">
        <v>126</v>
      </c>
      <c s="32">
        <v>1035.18</v>
      </c>
      <c s="33">
        <v>0</v>
      </c>
      <c s="33">
        <f>ROUND(ROUND(H54,2)*ROUND(G54,3),2)</f>
      </c>
      <c s="31" t="s">
        <v>52</v>
      </c>
      <c r="O54">
        <f>(I54*21)/100</f>
      </c>
      <c t="s">
        <v>23</v>
      </c>
    </row>
    <row r="55" spans="1:5" ht="25.5">
      <c r="A55" s="34" t="s">
        <v>53</v>
      </c>
      <c r="E55" s="35" t="s">
        <v>192</v>
      </c>
    </row>
    <row r="56" spans="1:5" ht="63.75">
      <c r="A56" s="36" t="s">
        <v>55</v>
      </c>
      <c r="E56" s="37" t="s">
        <v>642</v>
      </c>
    </row>
    <row r="57" spans="1:5" ht="369.75">
      <c r="A57" t="s">
        <v>56</v>
      </c>
      <c r="E57" s="35" t="s">
        <v>194</v>
      </c>
    </row>
    <row r="58" spans="1:16" ht="12.75">
      <c r="A58" s="25" t="s">
        <v>47</v>
      </c>
      <c s="29" t="s">
        <v>94</v>
      </c>
      <c s="29" t="s">
        <v>130</v>
      </c>
      <c s="25" t="s">
        <v>49</v>
      </c>
      <c s="30" t="s">
        <v>131</v>
      </c>
      <c s="31" t="s">
        <v>126</v>
      </c>
      <c s="32">
        <v>1035.18</v>
      </c>
      <c s="33">
        <v>0</v>
      </c>
      <c s="33">
        <f>ROUND(ROUND(H58,2)*ROUND(G58,3),2)</f>
      </c>
      <c s="31" t="s">
        <v>52</v>
      </c>
      <c r="O58">
        <f>(I58*21)/100</f>
      </c>
      <c t="s">
        <v>23</v>
      </c>
    </row>
    <row r="59" spans="1:5" ht="12.75">
      <c r="A59" s="34" t="s">
        <v>53</v>
      </c>
      <c r="E59" s="35" t="s">
        <v>211</v>
      </c>
    </row>
    <row r="60" spans="1:5" ht="63.75">
      <c r="A60" s="36" t="s">
        <v>55</v>
      </c>
      <c r="E60" s="37" t="s">
        <v>642</v>
      </c>
    </row>
    <row r="61" spans="1:5" ht="191.25">
      <c r="A61" t="s">
        <v>56</v>
      </c>
      <c r="E61" s="35" t="s">
        <v>213</v>
      </c>
    </row>
    <row r="62" spans="1:16" ht="12.75">
      <c r="A62" s="25" t="s">
        <v>47</v>
      </c>
      <c s="29" t="s">
        <v>199</v>
      </c>
      <c s="29" t="s">
        <v>220</v>
      </c>
      <c s="25" t="s">
        <v>49</v>
      </c>
      <c s="30" t="s">
        <v>221</v>
      </c>
      <c s="31" t="s">
        <v>126</v>
      </c>
      <c s="32">
        <v>98.139</v>
      </c>
      <c s="33">
        <v>0</v>
      </c>
      <c s="33">
        <f>ROUND(ROUND(H62,2)*ROUND(G62,3),2)</f>
      </c>
      <c s="31" t="s">
        <v>52</v>
      </c>
      <c r="O62">
        <f>(I62*21)/100</f>
      </c>
      <c t="s">
        <v>23</v>
      </c>
    </row>
    <row r="63" spans="1:5" ht="12.75">
      <c r="A63" s="34" t="s">
        <v>53</v>
      </c>
      <c r="E63" s="35" t="s">
        <v>222</v>
      </c>
    </row>
    <row r="64" spans="1:5" ht="38.25">
      <c r="A64" s="36" t="s">
        <v>55</v>
      </c>
      <c r="E64" s="37" t="s">
        <v>643</v>
      </c>
    </row>
    <row r="65" spans="1:5" ht="280.5">
      <c r="A65" t="s">
        <v>56</v>
      </c>
      <c r="E65" s="35" t="s">
        <v>224</v>
      </c>
    </row>
    <row r="66" spans="1:16" ht="12.75">
      <c r="A66" s="25" t="s">
        <v>47</v>
      </c>
      <c s="29" t="s">
        <v>205</v>
      </c>
      <c s="29" t="s">
        <v>226</v>
      </c>
      <c s="25" t="s">
        <v>49</v>
      </c>
      <c s="30" t="s">
        <v>227</v>
      </c>
      <c s="31" t="s">
        <v>126</v>
      </c>
      <c s="32">
        <v>12.536</v>
      </c>
      <c s="33">
        <v>0</v>
      </c>
      <c s="33">
        <f>ROUND(ROUND(H66,2)*ROUND(G66,3),2)</f>
      </c>
      <c s="31" t="s">
        <v>52</v>
      </c>
      <c r="O66">
        <f>(I66*21)/100</f>
      </c>
      <c t="s">
        <v>23</v>
      </c>
    </row>
    <row r="67" spans="1:5" ht="12.75">
      <c r="A67" s="34" t="s">
        <v>53</v>
      </c>
      <c r="E67" s="35" t="s">
        <v>228</v>
      </c>
    </row>
    <row r="68" spans="1:5" ht="38.25">
      <c r="A68" s="36" t="s">
        <v>55</v>
      </c>
      <c r="E68" s="37" t="s">
        <v>644</v>
      </c>
    </row>
    <row r="69" spans="1:5" ht="242.25">
      <c r="A69" t="s">
        <v>56</v>
      </c>
      <c r="E69" s="35" t="s">
        <v>230</v>
      </c>
    </row>
    <row r="70" spans="1:18" ht="12.75" customHeight="1">
      <c r="A70" s="6" t="s">
        <v>45</v>
      </c>
      <c s="6"/>
      <c s="39" t="s">
        <v>35</v>
      </c>
      <c s="6"/>
      <c s="27" t="s">
        <v>283</v>
      </c>
      <c s="6"/>
      <c s="6"/>
      <c s="6"/>
      <c s="40">
        <f>0+Q70</f>
      </c>
      <c s="6"/>
      <c r="O70">
        <f>0+R70</f>
      </c>
      <c r="Q70">
        <f>0+I71+I75+I79+I83+I87+I91</f>
      </c>
      <c>
        <f>0+O71+O75+O79+O83+O87+O91</f>
      </c>
    </row>
    <row r="71" spans="1:16" ht="12.75">
      <c r="A71" s="25" t="s">
        <v>47</v>
      </c>
      <c s="29" t="s">
        <v>210</v>
      </c>
      <c s="29" t="s">
        <v>295</v>
      </c>
      <c s="25" t="s">
        <v>29</v>
      </c>
      <c s="30" t="s">
        <v>296</v>
      </c>
      <c s="31" t="s">
        <v>126</v>
      </c>
      <c s="32">
        <v>406.183</v>
      </c>
      <c s="33">
        <v>0</v>
      </c>
      <c s="33">
        <f>ROUND(ROUND(H71,2)*ROUND(G71,3),2)</f>
      </c>
      <c s="31" t="s">
        <v>52</v>
      </c>
      <c r="O71">
        <f>(I71*21)/100</f>
      </c>
      <c t="s">
        <v>23</v>
      </c>
    </row>
    <row r="72" spans="1:5" ht="25.5">
      <c r="A72" s="34" t="s">
        <v>53</v>
      </c>
      <c r="E72" s="35" t="s">
        <v>645</v>
      </c>
    </row>
    <row r="73" spans="1:5" ht="38.25">
      <c r="A73" s="36" t="s">
        <v>55</v>
      </c>
      <c r="E73" s="37" t="s">
        <v>646</v>
      </c>
    </row>
    <row r="74" spans="1:5" ht="51">
      <c r="A74" t="s">
        <v>56</v>
      </c>
      <c r="E74" s="35" t="s">
        <v>306</v>
      </c>
    </row>
    <row r="75" spans="1:16" ht="12.75">
      <c r="A75" s="25" t="s">
        <v>47</v>
      </c>
      <c s="29" t="s">
        <v>214</v>
      </c>
      <c s="29" t="s">
        <v>647</v>
      </c>
      <c s="25" t="s">
        <v>49</v>
      </c>
      <c s="30" t="s">
        <v>648</v>
      </c>
      <c s="31" t="s">
        <v>116</v>
      </c>
      <c s="32">
        <v>456.47</v>
      </c>
      <c s="33">
        <v>0</v>
      </c>
      <c s="33">
        <f>ROUND(ROUND(H75,2)*ROUND(G75,3),2)</f>
      </c>
      <c s="31" t="s">
        <v>52</v>
      </c>
      <c r="O75">
        <f>(I75*21)/100</f>
      </c>
      <c t="s">
        <v>23</v>
      </c>
    </row>
    <row r="76" spans="1:5" ht="12.75">
      <c r="A76" s="34" t="s">
        <v>53</v>
      </c>
      <c r="E76" s="35" t="s">
        <v>649</v>
      </c>
    </row>
    <row r="77" spans="1:5" ht="38.25">
      <c r="A77" s="36" t="s">
        <v>55</v>
      </c>
      <c r="E77" s="37" t="s">
        <v>650</v>
      </c>
    </row>
    <row r="78" spans="1:5" ht="102">
      <c r="A78" t="s">
        <v>56</v>
      </c>
      <c r="E78" s="35" t="s">
        <v>651</v>
      </c>
    </row>
    <row r="79" spans="1:16" ht="12.75">
      <c r="A79" s="25" t="s">
        <v>47</v>
      </c>
      <c s="29" t="s">
        <v>219</v>
      </c>
      <c s="29" t="s">
        <v>652</v>
      </c>
      <c s="25" t="s">
        <v>49</v>
      </c>
      <c s="30" t="s">
        <v>653</v>
      </c>
      <c s="31" t="s">
        <v>116</v>
      </c>
      <c s="32">
        <v>456.47</v>
      </c>
      <c s="33">
        <v>0</v>
      </c>
      <c s="33">
        <f>ROUND(ROUND(H79,2)*ROUND(G79,3),2)</f>
      </c>
      <c s="31" t="s">
        <v>52</v>
      </c>
      <c r="O79">
        <f>(I79*21)/100</f>
      </c>
      <c t="s">
        <v>23</v>
      </c>
    </row>
    <row r="80" spans="1:5" ht="12.75">
      <c r="A80" s="34" t="s">
        <v>53</v>
      </c>
      <c r="E80" s="35" t="s">
        <v>654</v>
      </c>
    </row>
    <row r="81" spans="1:5" ht="38.25">
      <c r="A81" s="36" t="s">
        <v>55</v>
      </c>
      <c r="E81" s="37" t="s">
        <v>650</v>
      </c>
    </row>
    <row r="82" spans="1:5" ht="140.25">
      <c r="A82" t="s">
        <v>56</v>
      </c>
      <c r="E82" s="35" t="s">
        <v>335</v>
      </c>
    </row>
    <row r="83" spans="1:16" ht="12.75">
      <c r="A83" s="25" t="s">
        <v>47</v>
      </c>
      <c s="29" t="s">
        <v>225</v>
      </c>
      <c s="29" t="s">
        <v>352</v>
      </c>
      <c s="25" t="s">
        <v>49</v>
      </c>
      <c s="30" t="s">
        <v>353</v>
      </c>
      <c s="31" t="s">
        <v>116</v>
      </c>
      <c s="32">
        <v>1168.26</v>
      </c>
      <c s="33">
        <v>0</v>
      </c>
      <c s="33">
        <f>ROUND(ROUND(H83,2)*ROUND(G83,3),2)</f>
      </c>
      <c s="31" t="s">
        <v>52</v>
      </c>
      <c r="O83">
        <f>(I83*21)/100</f>
      </c>
      <c t="s">
        <v>23</v>
      </c>
    </row>
    <row r="84" spans="1:5" ht="25.5">
      <c r="A84" s="34" t="s">
        <v>53</v>
      </c>
      <c r="E84" s="35" t="s">
        <v>655</v>
      </c>
    </row>
    <row r="85" spans="1:5" ht="12.75">
      <c r="A85" s="36" t="s">
        <v>55</v>
      </c>
      <c r="E85" s="37" t="s">
        <v>656</v>
      </c>
    </row>
    <row r="86" spans="1:5" ht="153">
      <c r="A86" t="s">
        <v>56</v>
      </c>
      <c r="E86" s="35" t="s">
        <v>499</v>
      </c>
    </row>
    <row r="87" spans="1:16" ht="12.75">
      <c r="A87" s="25" t="s">
        <v>47</v>
      </c>
      <c s="29" t="s">
        <v>231</v>
      </c>
      <c s="29" t="s">
        <v>657</v>
      </c>
      <c s="25" t="s">
        <v>49</v>
      </c>
      <c s="30" t="s">
        <v>658</v>
      </c>
      <c s="31" t="s">
        <v>116</v>
      </c>
      <c s="32">
        <v>6</v>
      </c>
      <c s="33">
        <v>0</v>
      </c>
      <c s="33">
        <f>ROUND(ROUND(H87,2)*ROUND(G87,3),2)</f>
      </c>
      <c s="31" t="s">
        <v>52</v>
      </c>
      <c r="O87">
        <f>(I87*21)/100</f>
      </c>
      <c t="s">
        <v>23</v>
      </c>
    </row>
    <row r="88" spans="1:5" ht="25.5">
      <c r="A88" s="34" t="s">
        <v>53</v>
      </c>
      <c r="E88" s="35" t="s">
        <v>659</v>
      </c>
    </row>
    <row r="89" spans="1:5" ht="12.75">
      <c r="A89" s="36" t="s">
        <v>55</v>
      </c>
      <c r="E89" s="37" t="s">
        <v>49</v>
      </c>
    </row>
    <row r="90" spans="1:5" ht="153">
      <c r="A90" t="s">
        <v>56</v>
      </c>
      <c r="E90" s="35" t="s">
        <v>499</v>
      </c>
    </row>
    <row r="91" spans="1:16" ht="25.5">
      <c r="A91" s="25" t="s">
        <v>47</v>
      </c>
      <c s="29" t="s">
        <v>237</v>
      </c>
      <c s="29" t="s">
        <v>610</v>
      </c>
      <c s="25" t="s">
        <v>49</v>
      </c>
      <c s="30" t="s">
        <v>611</v>
      </c>
      <c s="31" t="s">
        <v>116</v>
      </c>
      <c s="32">
        <v>68.79</v>
      </c>
      <c s="33">
        <v>0</v>
      </c>
      <c s="33">
        <f>ROUND(ROUND(H91,2)*ROUND(G91,3),2)</f>
      </c>
      <c s="31" t="s">
        <v>52</v>
      </c>
      <c r="O91">
        <f>(I91*21)/100</f>
      </c>
      <c t="s">
        <v>23</v>
      </c>
    </row>
    <row r="92" spans="1:5" ht="25.5">
      <c r="A92" s="34" t="s">
        <v>53</v>
      </c>
      <c r="E92" s="35" t="s">
        <v>660</v>
      </c>
    </row>
    <row r="93" spans="1:5" ht="12.75">
      <c r="A93" s="36" t="s">
        <v>55</v>
      </c>
      <c r="E93" s="37" t="s">
        <v>661</v>
      </c>
    </row>
    <row r="94" spans="1:5" ht="153">
      <c r="A94" t="s">
        <v>56</v>
      </c>
      <c r="E94" s="35" t="s">
        <v>499</v>
      </c>
    </row>
    <row r="95" spans="1:18" ht="12.75" customHeight="1">
      <c r="A95" s="6" t="s">
        <v>45</v>
      </c>
      <c s="6"/>
      <c s="39" t="s">
        <v>40</v>
      </c>
      <c s="6"/>
      <c s="27" t="s">
        <v>139</v>
      </c>
      <c s="6"/>
      <c s="6"/>
      <c s="6"/>
      <c s="40">
        <f>0+Q95</f>
      </c>
      <c s="6"/>
      <c r="O95">
        <f>0+R95</f>
      </c>
      <c r="Q95">
        <f>0+I96+I100+I104+I108+I112+I116+I120</f>
      </c>
      <c>
        <f>0+O96+O100+O104+O108+O112+O116+O120</f>
      </c>
    </row>
    <row r="96" spans="1:16" ht="12.75">
      <c r="A96" s="25" t="s">
        <v>47</v>
      </c>
      <c s="29" t="s">
        <v>243</v>
      </c>
      <c s="29" t="s">
        <v>541</v>
      </c>
      <c s="25" t="s">
        <v>49</v>
      </c>
      <c s="30" t="s">
        <v>542</v>
      </c>
      <c s="31" t="s">
        <v>142</v>
      </c>
      <c s="32">
        <v>1085.27</v>
      </c>
      <c s="33">
        <v>0</v>
      </c>
      <c s="33">
        <f>ROUND(ROUND(H96,2)*ROUND(G96,3),2)</f>
      </c>
      <c s="31" t="s">
        <v>52</v>
      </c>
      <c r="O96">
        <f>(I96*21)/100</f>
      </c>
      <c t="s">
        <v>23</v>
      </c>
    </row>
    <row r="97" spans="1:5" ht="25.5">
      <c r="A97" s="34" t="s">
        <v>53</v>
      </c>
      <c r="E97" s="35" t="s">
        <v>662</v>
      </c>
    </row>
    <row r="98" spans="1:5" ht="38.25">
      <c r="A98" s="36" t="s">
        <v>55</v>
      </c>
      <c r="E98" s="37" t="s">
        <v>663</v>
      </c>
    </row>
    <row r="99" spans="1:5" ht="51">
      <c r="A99" t="s">
        <v>56</v>
      </c>
      <c r="E99" s="35" t="s">
        <v>475</v>
      </c>
    </row>
    <row r="100" spans="1:16" ht="12.75">
      <c r="A100" s="25" t="s">
        <v>47</v>
      </c>
      <c s="29" t="s">
        <v>249</v>
      </c>
      <c s="29" t="s">
        <v>395</v>
      </c>
      <c s="25" t="s">
        <v>29</v>
      </c>
      <c s="30" t="s">
        <v>396</v>
      </c>
      <c s="31" t="s">
        <v>142</v>
      </c>
      <c s="32">
        <v>31.85</v>
      </c>
      <c s="33">
        <v>0</v>
      </c>
      <c s="33">
        <f>ROUND(ROUND(H100,2)*ROUND(G100,3),2)</f>
      </c>
      <c s="31" t="s">
        <v>52</v>
      </c>
      <c r="O100">
        <f>(I100*21)/100</f>
      </c>
      <c t="s">
        <v>23</v>
      </c>
    </row>
    <row r="101" spans="1:5" ht="25.5">
      <c r="A101" s="34" t="s">
        <v>53</v>
      </c>
      <c r="E101" s="35" t="s">
        <v>397</v>
      </c>
    </row>
    <row r="102" spans="1:5" ht="38.25">
      <c r="A102" s="36" t="s">
        <v>55</v>
      </c>
      <c r="E102" s="37" t="s">
        <v>664</v>
      </c>
    </row>
    <row r="103" spans="1:5" ht="51">
      <c r="A103" t="s">
        <v>56</v>
      </c>
      <c r="E103" s="35" t="s">
        <v>399</v>
      </c>
    </row>
    <row r="104" spans="1:16" ht="12.75">
      <c r="A104" s="25" t="s">
        <v>47</v>
      </c>
      <c s="29" t="s">
        <v>256</v>
      </c>
      <c s="29" t="s">
        <v>395</v>
      </c>
      <c s="25" t="s">
        <v>23</v>
      </c>
      <c s="30" t="s">
        <v>396</v>
      </c>
      <c s="31" t="s">
        <v>142</v>
      </c>
      <c s="32">
        <v>2.8</v>
      </c>
      <c s="33">
        <v>0</v>
      </c>
      <c s="33">
        <f>ROUND(ROUND(H104,2)*ROUND(G104,3),2)</f>
      </c>
      <c s="31" t="s">
        <v>52</v>
      </c>
      <c r="O104">
        <f>(I104*21)/100</f>
      </c>
      <c t="s">
        <v>23</v>
      </c>
    </row>
    <row r="105" spans="1:5" ht="25.5">
      <c r="A105" s="34" t="s">
        <v>53</v>
      </c>
      <c r="E105" s="35" t="s">
        <v>401</v>
      </c>
    </row>
    <row r="106" spans="1:5" ht="12.75">
      <c r="A106" s="36" t="s">
        <v>55</v>
      </c>
      <c r="E106" s="37" t="s">
        <v>665</v>
      </c>
    </row>
    <row r="107" spans="1:5" ht="51">
      <c r="A107" t="s">
        <v>56</v>
      </c>
      <c r="E107" s="35" t="s">
        <v>399</v>
      </c>
    </row>
    <row r="108" spans="1:16" ht="12.75">
      <c r="A108" s="25" t="s">
        <v>47</v>
      </c>
      <c s="29" t="s">
        <v>260</v>
      </c>
      <c s="29" t="s">
        <v>395</v>
      </c>
      <c s="25" t="s">
        <v>22</v>
      </c>
      <c s="30" t="s">
        <v>396</v>
      </c>
      <c s="31" t="s">
        <v>142</v>
      </c>
      <c s="32">
        <v>1</v>
      </c>
      <c s="33">
        <v>0</v>
      </c>
      <c s="33">
        <f>ROUND(ROUND(H108,2)*ROUND(G108,3),2)</f>
      </c>
      <c s="31" t="s">
        <v>52</v>
      </c>
      <c r="O108">
        <f>(I108*21)/100</f>
      </c>
      <c t="s">
        <v>23</v>
      </c>
    </row>
    <row r="109" spans="1:5" ht="25.5">
      <c r="A109" s="34" t="s">
        <v>53</v>
      </c>
      <c r="E109" s="35" t="s">
        <v>404</v>
      </c>
    </row>
    <row r="110" spans="1:5" ht="12.75">
      <c r="A110" s="36" t="s">
        <v>55</v>
      </c>
      <c r="E110" s="37" t="s">
        <v>666</v>
      </c>
    </row>
    <row r="111" spans="1:5" ht="51">
      <c r="A111" t="s">
        <v>56</v>
      </c>
      <c r="E111" s="35" t="s">
        <v>399</v>
      </c>
    </row>
    <row r="112" spans="1:16" ht="12.75">
      <c r="A112" s="25" t="s">
        <v>47</v>
      </c>
      <c s="29" t="s">
        <v>266</v>
      </c>
      <c s="29" t="s">
        <v>415</v>
      </c>
      <c s="25" t="s">
        <v>49</v>
      </c>
      <c s="30" t="s">
        <v>416</v>
      </c>
      <c s="31" t="s">
        <v>142</v>
      </c>
      <c s="32">
        <v>322.22</v>
      </c>
      <c s="33">
        <v>0</v>
      </c>
      <c s="33">
        <f>ROUND(ROUND(H112,2)*ROUND(G112,3),2)</f>
      </c>
      <c s="31" t="s">
        <v>52</v>
      </c>
      <c r="O112">
        <f>(I112*21)/100</f>
      </c>
      <c t="s">
        <v>23</v>
      </c>
    </row>
    <row r="113" spans="1:5" ht="25.5">
      <c r="A113" s="34" t="s">
        <v>53</v>
      </c>
      <c r="E113" s="35" t="s">
        <v>417</v>
      </c>
    </row>
    <row r="114" spans="1:5" ht="38.25">
      <c r="A114" s="36" t="s">
        <v>55</v>
      </c>
      <c r="E114" s="37" t="s">
        <v>667</v>
      </c>
    </row>
    <row r="115" spans="1:5" ht="25.5">
      <c r="A115" t="s">
        <v>56</v>
      </c>
      <c r="E115" s="35" t="s">
        <v>419</v>
      </c>
    </row>
    <row r="116" spans="1:16" ht="12.75">
      <c r="A116" s="25" t="s">
        <v>47</v>
      </c>
      <c s="29" t="s">
        <v>273</v>
      </c>
      <c s="29" t="s">
        <v>421</v>
      </c>
      <c s="25" t="s">
        <v>49</v>
      </c>
      <c s="30" t="s">
        <v>422</v>
      </c>
      <c s="31" t="s">
        <v>142</v>
      </c>
      <c s="32">
        <v>1127.46</v>
      </c>
      <c s="33">
        <v>0</v>
      </c>
      <c s="33">
        <f>ROUND(ROUND(H116,2)*ROUND(G116,3),2)</f>
      </c>
      <c s="31" t="s">
        <v>52</v>
      </c>
      <c r="O116">
        <f>(I116*21)/100</f>
      </c>
      <c t="s">
        <v>23</v>
      </c>
    </row>
    <row r="117" spans="1:5" ht="25.5">
      <c r="A117" s="34" t="s">
        <v>53</v>
      </c>
      <c r="E117" s="35" t="s">
        <v>423</v>
      </c>
    </row>
    <row r="118" spans="1:5" ht="114.75">
      <c r="A118" s="36" t="s">
        <v>55</v>
      </c>
      <c r="E118" s="37" t="s">
        <v>424</v>
      </c>
    </row>
    <row r="119" spans="1:5" ht="38.25">
      <c r="A119" t="s">
        <v>56</v>
      </c>
      <c r="E119" s="35" t="s">
        <v>425</v>
      </c>
    </row>
    <row r="120" spans="1:16" ht="12.75">
      <c r="A120" s="25" t="s">
        <v>47</v>
      </c>
      <c s="29" t="s">
        <v>278</v>
      </c>
      <c s="29" t="s">
        <v>431</v>
      </c>
      <c s="25" t="s">
        <v>49</v>
      </c>
      <c s="30" t="s">
        <v>432</v>
      </c>
      <c s="31" t="s">
        <v>126</v>
      </c>
      <c s="32">
        <v>0.1</v>
      </c>
      <c s="33">
        <v>0</v>
      </c>
      <c s="33">
        <f>ROUND(ROUND(H120,2)*ROUND(G120,3),2)</f>
      </c>
      <c s="31" t="s">
        <v>52</v>
      </c>
      <c r="O120">
        <f>(I120*21)/100</f>
      </c>
      <c t="s">
        <v>23</v>
      </c>
    </row>
    <row r="121" spans="1:5" ht="12.75">
      <c r="A121" s="34" t="s">
        <v>53</v>
      </c>
      <c r="E121" s="35" t="s">
        <v>49</v>
      </c>
    </row>
    <row r="122" spans="1:5" ht="25.5">
      <c r="A122" s="36" t="s">
        <v>55</v>
      </c>
      <c r="E122" s="37" t="s">
        <v>668</v>
      </c>
    </row>
    <row r="123" spans="1:5" ht="229.5">
      <c r="A123" t="s">
        <v>56</v>
      </c>
      <c r="E123" s="35" t="s">
        <v>434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669</v>
      </c>
      <c s="41">
        <f>0+I8</f>
      </c>
      <c s="10"/>
      <c r="O3" t="s">
        <v>19</v>
      </c>
      <c t="s">
        <v>23</v>
      </c>
    </row>
    <row r="4" spans="1:16" ht="15" customHeight="1">
      <c r="A4" t="s">
        <v>17</v>
      </c>
      <c s="16" t="s">
        <v>18</v>
      </c>
      <c s="17" t="s">
        <v>669</v>
      </c>
      <c s="6"/>
      <c s="18" t="s">
        <v>670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671</v>
      </c>
      <c s="25" t="s">
        <v>49</v>
      </c>
      <c s="30" t="s">
        <v>672</v>
      </c>
      <c s="31" t="s">
        <v>51</v>
      </c>
      <c s="32">
        <v>1</v>
      </c>
      <c s="33">
        <v>0</v>
      </c>
      <c s="33">
        <f>ROUND(ROUND(H9,2)*ROUND(G9,3),2)</f>
      </c>
      <c s="31" t="s">
        <v>52</v>
      </c>
      <c r="O9">
        <f>(I9*21)/100</f>
      </c>
      <c t="s">
        <v>23</v>
      </c>
    </row>
    <row r="10" spans="1:5" ht="63.75">
      <c r="A10" s="34" t="s">
        <v>53</v>
      </c>
      <c r="E10" s="35" t="s">
        <v>673</v>
      </c>
    </row>
    <row r="11" spans="1:5" ht="12.75">
      <c r="A11" s="36" t="s">
        <v>55</v>
      </c>
      <c r="E11" s="37" t="s">
        <v>49</v>
      </c>
    </row>
    <row r="12" spans="1:5" ht="12.75">
      <c r="A12" t="s">
        <v>56</v>
      </c>
      <c r="E12" s="35" t="s">
        <v>674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675</v>
      </c>
      <c s="41">
        <f>0+I8</f>
      </c>
      <c s="10"/>
      <c r="O3" t="s">
        <v>19</v>
      </c>
      <c t="s">
        <v>23</v>
      </c>
    </row>
    <row r="4" spans="1:16" ht="15" customHeight="1">
      <c r="A4" t="s">
        <v>17</v>
      </c>
      <c s="16" t="s">
        <v>18</v>
      </c>
      <c s="17" t="s">
        <v>675</v>
      </c>
      <c s="6"/>
      <c s="18" t="s">
        <v>676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139</v>
      </c>
      <c s="19"/>
      <c s="19"/>
      <c s="19"/>
      <c s="28">
        <f>0+Q8</f>
      </c>
      <c s="19"/>
      <c r="O8">
        <f>0+R8</f>
      </c>
      <c r="Q8">
        <f>0+I9+I13+I17+I21+I25+I29</f>
      </c>
      <c>
        <f>0+O9+O13+O17+O21+O25+O29</f>
      </c>
    </row>
    <row r="9" spans="1:16" ht="25.5">
      <c r="A9" s="25" t="s">
        <v>47</v>
      </c>
      <c s="29" t="s">
        <v>29</v>
      </c>
      <c s="29" t="s">
        <v>677</v>
      </c>
      <c s="25" t="s">
        <v>49</v>
      </c>
      <c s="30" t="s">
        <v>678</v>
      </c>
      <c s="31" t="s">
        <v>121</v>
      </c>
      <c s="32">
        <v>32</v>
      </c>
      <c s="33">
        <v>0</v>
      </c>
      <c s="33">
        <f>ROUND(ROUND(H9,2)*ROUND(G9,3),2)</f>
      </c>
      <c s="31" t="s">
        <v>52</v>
      </c>
      <c r="O9">
        <f>(I9*21)/100</f>
      </c>
      <c t="s">
        <v>23</v>
      </c>
    </row>
    <row r="10" spans="1:5" ht="12.75">
      <c r="A10" s="34" t="s">
        <v>53</v>
      </c>
      <c r="E10" s="35" t="s">
        <v>679</v>
      </c>
    </row>
    <row r="11" spans="1:5" ht="63.75">
      <c r="A11" s="36" t="s">
        <v>55</v>
      </c>
      <c r="E11" s="37" t="s">
        <v>680</v>
      </c>
    </row>
    <row r="12" spans="1:5" ht="25.5">
      <c r="A12" t="s">
        <v>56</v>
      </c>
      <c r="E12" s="35" t="s">
        <v>681</v>
      </c>
    </row>
    <row r="13" spans="1:16" ht="12.75">
      <c r="A13" s="25" t="s">
        <v>47</v>
      </c>
      <c s="29" t="s">
        <v>23</v>
      </c>
      <c s="29" t="s">
        <v>682</v>
      </c>
      <c s="25" t="s">
        <v>49</v>
      </c>
      <c s="30" t="s">
        <v>683</v>
      </c>
      <c s="31" t="s">
        <v>121</v>
      </c>
      <c s="32">
        <v>10</v>
      </c>
      <c s="33">
        <v>0</v>
      </c>
      <c s="33">
        <f>ROUND(ROUND(H13,2)*ROUND(G13,3),2)</f>
      </c>
      <c s="31" t="s">
        <v>52</v>
      </c>
      <c r="O13">
        <f>(I13*21)/100</f>
      </c>
      <c t="s">
        <v>23</v>
      </c>
    </row>
    <row r="14" spans="1:5" ht="12.75">
      <c r="A14" s="34" t="s">
        <v>53</v>
      </c>
      <c r="E14" s="35" t="s">
        <v>684</v>
      </c>
    </row>
    <row r="15" spans="1:5" ht="12.75">
      <c r="A15" s="36" t="s">
        <v>55</v>
      </c>
      <c r="E15" s="37" t="s">
        <v>49</v>
      </c>
    </row>
    <row r="16" spans="1:5" ht="25.5">
      <c r="A16" t="s">
        <v>56</v>
      </c>
      <c r="E16" s="35" t="s">
        <v>685</v>
      </c>
    </row>
    <row r="17" spans="1:16" ht="25.5">
      <c r="A17" s="25" t="s">
        <v>47</v>
      </c>
      <c s="29" t="s">
        <v>22</v>
      </c>
      <c s="29" t="s">
        <v>686</v>
      </c>
      <c s="25" t="s">
        <v>49</v>
      </c>
      <c s="30" t="s">
        <v>687</v>
      </c>
      <c s="31" t="s">
        <v>121</v>
      </c>
      <c s="32">
        <v>24</v>
      </c>
      <c s="33">
        <v>0</v>
      </c>
      <c s="33">
        <f>ROUND(ROUND(H17,2)*ROUND(G17,3),2)</f>
      </c>
      <c s="31" t="s">
        <v>52</v>
      </c>
      <c r="O17">
        <f>(I17*21)/100</f>
      </c>
      <c t="s">
        <v>23</v>
      </c>
    </row>
    <row r="18" spans="1:5" ht="12.75">
      <c r="A18" s="34" t="s">
        <v>53</v>
      </c>
      <c r="E18" s="35" t="s">
        <v>688</v>
      </c>
    </row>
    <row r="19" spans="1:5" ht="38.25">
      <c r="A19" s="36" t="s">
        <v>55</v>
      </c>
      <c r="E19" s="37" t="s">
        <v>689</v>
      </c>
    </row>
    <row r="20" spans="1:5" ht="25.5">
      <c r="A20" t="s">
        <v>56</v>
      </c>
      <c r="E20" s="35" t="s">
        <v>690</v>
      </c>
    </row>
    <row r="21" spans="1:16" ht="12.75">
      <c r="A21" s="25" t="s">
        <v>47</v>
      </c>
      <c s="29" t="s">
        <v>33</v>
      </c>
      <c s="29" t="s">
        <v>691</v>
      </c>
      <c s="25" t="s">
        <v>49</v>
      </c>
      <c s="30" t="s">
        <v>692</v>
      </c>
      <c s="31" t="s">
        <v>121</v>
      </c>
      <c s="32">
        <v>4</v>
      </c>
      <c s="33">
        <v>0</v>
      </c>
      <c s="33">
        <f>ROUND(ROUND(H21,2)*ROUND(G21,3),2)</f>
      </c>
      <c s="31" t="s">
        <v>52</v>
      </c>
      <c r="O21">
        <f>(I21*21)/100</f>
      </c>
      <c t="s">
        <v>23</v>
      </c>
    </row>
    <row r="22" spans="1:5" ht="25.5">
      <c r="A22" s="34" t="s">
        <v>53</v>
      </c>
      <c r="E22" s="35" t="s">
        <v>693</v>
      </c>
    </row>
    <row r="23" spans="1:5" ht="12.75">
      <c r="A23" s="36" t="s">
        <v>55</v>
      </c>
      <c r="E23" s="37" t="s">
        <v>49</v>
      </c>
    </row>
    <row r="24" spans="1:5" ht="25.5">
      <c r="A24" t="s">
        <v>56</v>
      </c>
      <c r="E24" s="35" t="s">
        <v>685</v>
      </c>
    </row>
    <row r="25" spans="1:16" ht="25.5">
      <c r="A25" s="25" t="s">
        <v>47</v>
      </c>
      <c s="29" t="s">
        <v>35</v>
      </c>
      <c s="29" t="s">
        <v>694</v>
      </c>
      <c s="25" t="s">
        <v>49</v>
      </c>
      <c s="30" t="s">
        <v>695</v>
      </c>
      <c s="31" t="s">
        <v>116</v>
      </c>
      <c s="32">
        <v>365.342</v>
      </c>
      <c s="33">
        <v>0</v>
      </c>
      <c s="33">
        <f>ROUND(ROUND(H25,2)*ROUND(G25,3),2)</f>
      </c>
      <c s="31" t="s">
        <v>52</v>
      </c>
      <c r="O25">
        <f>(I25*21)/100</f>
      </c>
      <c t="s">
        <v>23</v>
      </c>
    </row>
    <row r="26" spans="1:5" ht="25.5">
      <c r="A26" s="34" t="s">
        <v>53</v>
      </c>
      <c r="E26" s="35" t="s">
        <v>696</v>
      </c>
    </row>
    <row r="27" spans="1:5" ht="306">
      <c r="A27" s="36" t="s">
        <v>55</v>
      </c>
      <c r="E27" s="37" t="s">
        <v>697</v>
      </c>
    </row>
    <row r="28" spans="1:5" ht="38.25">
      <c r="A28" t="s">
        <v>56</v>
      </c>
      <c r="E28" s="35" t="s">
        <v>698</v>
      </c>
    </row>
    <row r="29" spans="1:16" ht="25.5">
      <c r="A29" s="25" t="s">
        <v>47</v>
      </c>
      <c s="29" t="s">
        <v>37</v>
      </c>
      <c s="29" t="s">
        <v>699</v>
      </c>
      <c s="25" t="s">
        <v>49</v>
      </c>
      <c s="30" t="s">
        <v>700</v>
      </c>
      <c s="31" t="s">
        <v>116</v>
      </c>
      <c s="32">
        <v>335.222</v>
      </c>
      <c s="33">
        <v>0</v>
      </c>
      <c s="33">
        <f>ROUND(ROUND(H29,2)*ROUND(G29,3),2)</f>
      </c>
      <c s="31" t="s">
        <v>52</v>
      </c>
      <c r="O29">
        <f>(I29*21)/100</f>
      </c>
      <c t="s">
        <v>23</v>
      </c>
    </row>
    <row r="30" spans="1:5" ht="38.25">
      <c r="A30" s="34" t="s">
        <v>53</v>
      </c>
      <c r="E30" s="35" t="s">
        <v>701</v>
      </c>
    </row>
    <row r="31" spans="1:5" ht="280.5">
      <c r="A31" s="36" t="s">
        <v>55</v>
      </c>
      <c r="E31" s="37" t="s">
        <v>702</v>
      </c>
    </row>
    <row r="32" spans="1:5" ht="38.25">
      <c r="A32" t="s">
        <v>56</v>
      </c>
      <c r="E32" s="35" t="s">
        <v>698</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0+O8+O13+O22+O39+O60</f>
      </c>
      <c t="s">
        <v>22</v>
      </c>
    </row>
    <row r="3" spans="1:16" ht="15" customHeight="1">
      <c r="A3" t="s">
        <v>12</v>
      </c>
      <c s="12" t="s">
        <v>14</v>
      </c>
      <c s="13" t="s">
        <v>15</v>
      </c>
      <c s="1"/>
      <c s="14" t="s">
        <v>16</v>
      </c>
      <c s="1"/>
      <c s="9"/>
      <c s="8" t="s">
        <v>703</v>
      </c>
      <c s="41">
        <f>0+I8+I13+I22+I39+I60</f>
      </c>
      <c s="10"/>
      <c r="O3" t="s">
        <v>19</v>
      </c>
      <c t="s">
        <v>23</v>
      </c>
    </row>
    <row r="4" spans="1:16" ht="15" customHeight="1">
      <c r="A4" t="s">
        <v>17</v>
      </c>
      <c s="16" t="s">
        <v>18</v>
      </c>
      <c s="17" t="s">
        <v>703</v>
      </c>
      <c s="6"/>
      <c s="18" t="s">
        <v>704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2058.424</v>
      </c>
      <c s="33">
        <v>0</v>
      </c>
      <c s="33">
        <f>ROUND(ROUND(H9,2)*ROUND(G9,3),2)</f>
      </c>
      <c s="31" t="s">
        <v>105</v>
      </c>
      <c r="O9">
        <f>(I9*21)/100</f>
      </c>
      <c t="s">
        <v>23</v>
      </c>
    </row>
    <row r="10" spans="1:5" ht="12.75">
      <c r="A10" s="34" t="s">
        <v>53</v>
      </c>
      <c r="E10" s="35" t="s">
        <v>106</v>
      </c>
    </row>
    <row r="11" spans="1:5" ht="12.75">
      <c r="A11" s="36" t="s">
        <v>55</v>
      </c>
      <c r="E11" s="37" t="s">
        <v>705</v>
      </c>
    </row>
    <row r="12" spans="1:5" ht="25.5">
      <c r="A12" t="s">
        <v>56</v>
      </c>
      <c r="E12" s="35" t="s">
        <v>108</v>
      </c>
    </row>
    <row r="13" spans="1:18" ht="12.75" customHeight="1">
      <c r="A13" s="6" t="s">
        <v>45</v>
      </c>
      <c s="6"/>
      <c s="39" t="s">
        <v>29</v>
      </c>
      <c s="6"/>
      <c s="27" t="s">
        <v>113</v>
      </c>
      <c s="6"/>
      <c s="6"/>
      <c s="6"/>
      <c s="40">
        <f>0+Q13</f>
      </c>
      <c s="6"/>
      <c r="O13">
        <f>0+R13</f>
      </c>
      <c r="Q13">
        <f>0+I14+I18</f>
      </c>
      <c>
        <f>0+O14+O18</f>
      </c>
    </row>
    <row r="14" spans="1:16" ht="12.75">
      <c r="A14" s="25" t="s">
        <v>47</v>
      </c>
      <c s="29" t="s">
        <v>23</v>
      </c>
      <c s="29" t="s">
        <v>706</v>
      </c>
      <c s="25" t="s">
        <v>49</v>
      </c>
      <c s="30" t="s">
        <v>707</v>
      </c>
      <c s="31" t="s">
        <v>126</v>
      </c>
      <c s="32">
        <v>1029.212</v>
      </c>
      <c s="33">
        <v>0</v>
      </c>
      <c s="33">
        <f>ROUND(ROUND(H14,2)*ROUND(G14,3),2)</f>
      </c>
      <c s="31" t="s">
        <v>105</v>
      </c>
      <c r="O14">
        <f>(I14*21)/100</f>
      </c>
      <c t="s">
        <v>23</v>
      </c>
    </row>
    <row r="15" spans="1:5" ht="38.25">
      <c r="A15" s="34" t="s">
        <v>53</v>
      </c>
      <c r="E15" s="35" t="s">
        <v>708</v>
      </c>
    </row>
    <row r="16" spans="1:5" ht="25.5">
      <c r="A16" s="36" t="s">
        <v>55</v>
      </c>
      <c r="E16" s="37" t="s">
        <v>709</v>
      </c>
    </row>
    <row r="17" spans="1:5" ht="369.75">
      <c r="A17" t="s">
        <v>56</v>
      </c>
      <c r="E17" s="35" t="s">
        <v>194</v>
      </c>
    </row>
    <row r="18" spans="1:16" ht="12.75">
      <c r="A18" s="25" t="s">
        <v>47</v>
      </c>
      <c s="29" t="s">
        <v>22</v>
      </c>
      <c s="29" t="s">
        <v>130</v>
      </c>
      <c s="25" t="s">
        <v>49</v>
      </c>
      <c s="30" t="s">
        <v>131</v>
      </c>
      <c s="31" t="s">
        <v>126</v>
      </c>
      <c s="32">
        <v>1029.212</v>
      </c>
      <c s="33">
        <v>0</v>
      </c>
      <c s="33">
        <f>ROUND(ROUND(H18,2)*ROUND(G18,3),2)</f>
      </c>
      <c s="31" t="s">
        <v>105</v>
      </c>
      <c r="O18">
        <f>(I18*21)/100</f>
      </c>
      <c t="s">
        <v>23</v>
      </c>
    </row>
    <row r="19" spans="1:5" ht="12.75">
      <c r="A19" s="34" t="s">
        <v>53</v>
      </c>
      <c r="E19" s="35" t="s">
        <v>49</v>
      </c>
    </row>
    <row r="20" spans="1:5" ht="12.75">
      <c r="A20" s="36" t="s">
        <v>55</v>
      </c>
      <c r="E20" s="37" t="s">
        <v>710</v>
      </c>
    </row>
    <row r="21" spans="1:5" ht="191.25">
      <c r="A21" t="s">
        <v>56</v>
      </c>
      <c r="E21" s="35" t="s">
        <v>213</v>
      </c>
    </row>
    <row r="22" spans="1:18" ht="12.75" customHeight="1">
      <c r="A22" s="6" t="s">
        <v>45</v>
      </c>
      <c s="6"/>
      <c s="39" t="s">
        <v>37</v>
      </c>
      <c s="6"/>
      <c s="27" t="s">
        <v>711</v>
      </c>
      <c s="6"/>
      <c s="6"/>
      <c s="6"/>
      <c s="40">
        <f>0+Q22</f>
      </c>
      <c s="6"/>
      <c r="O22">
        <f>0+R22</f>
      </c>
      <c r="Q22">
        <f>0+I23+I27+I31+I35</f>
      </c>
      <c>
        <f>0+O23+O27+O31+O35</f>
      </c>
    </row>
    <row r="23" spans="1:16" ht="25.5">
      <c r="A23" s="25" t="s">
        <v>47</v>
      </c>
      <c s="29" t="s">
        <v>33</v>
      </c>
      <c s="29" t="s">
        <v>712</v>
      </c>
      <c s="25" t="s">
        <v>49</v>
      </c>
      <c s="30" t="s">
        <v>713</v>
      </c>
      <c s="31" t="s">
        <v>116</v>
      </c>
      <c s="32">
        <v>1211.97</v>
      </c>
      <c s="33">
        <v>0</v>
      </c>
      <c s="33">
        <f>ROUND(ROUND(H23,2)*ROUND(G23,3),2)</f>
      </c>
      <c s="31" t="s">
        <v>105</v>
      </c>
      <c r="O23">
        <f>(I23*21)/100</f>
      </c>
      <c t="s">
        <v>23</v>
      </c>
    </row>
    <row r="24" spans="1:5" ht="25.5">
      <c r="A24" s="34" t="s">
        <v>53</v>
      </c>
      <c r="E24" s="35" t="s">
        <v>714</v>
      </c>
    </row>
    <row r="25" spans="1:5" ht="51">
      <c r="A25" s="36" t="s">
        <v>55</v>
      </c>
      <c r="E25" s="37" t="s">
        <v>715</v>
      </c>
    </row>
    <row r="26" spans="1:5" ht="76.5">
      <c r="A26" t="s">
        <v>56</v>
      </c>
      <c r="E26" s="35" t="s">
        <v>716</v>
      </c>
    </row>
    <row r="27" spans="1:16" ht="12.75">
      <c r="A27" s="25" t="s">
        <v>47</v>
      </c>
      <c s="29" t="s">
        <v>35</v>
      </c>
      <c s="29" t="s">
        <v>717</v>
      </c>
      <c s="25" t="s">
        <v>49</v>
      </c>
      <c s="30" t="s">
        <v>718</v>
      </c>
      <c s="31" t="s">
        <v>116</v>
      </c>
      <c s="32">
        <v>363.591</v>
      </c>
      <c s="33">
        <v>0</v>
      </c>
      <c s="33">
        <f>ROUND(ROUND(H27,2)*ROUND(G27,3),2)</f>
      </c>
      <c s="31" t="s">
        <v>105</v>
      </c>
      <c r="O27">
        <f>(I27*21)/100</f>
      </c>
      <c t="s">
        <v>23</v>
      </c>
    </row>
    <row r="28" spans="1:5" ht="25.5">
      <c r="A28" s="34" t="s">
        <v>53</v>
      </c>
      <c r="E28" s="35" t="s">
        <v>719</v>
      </c>
    </row>
    <row r="29" spans="1:5" ht="63.75">
      <c r="A29" s="36" t="s">
        <v>55</v>
      </c>
      <c r="E29" s="37" t="s">
        <v>720</v>
      </c>
    </row>
    <row r="30" spans="1:5" ht="76.5">
      <c r="A30" t="s">
        <v>56</v>
      </c>
      <c r="E30" s="35" t="s">
        <v>716</v>
      </c>
    </row>
    <row r="31" spans="1:16" ht="12.75">
      <c r="A31" s="25" t="s">
        <v>47</v>
      </c>
      <c s="29" t="s">
        <v>37</v>
      </c>
      <c s="29" t="s">
        <v>721</v>
      </c>
      <c s="25" t="s">
        <v>49</v>
      </c>
      <c s="30" t="s">
        <v>722</v>
      </c>
      <c s="31" t="s">
        <v>116</v>
      </c>
      <c s="32">
        <v>1211.97</v>
      </c>
      <c s="33">
        <v>0</v>
      </c>
      <c s="33">
        <f>ROUND(ROUND(H31,2)*ROUND(G31,3),2)</f>
      </c>
      <c s="31" t="s">
        <v>105</v>
      </c>
      <c r="O31">
        <f>(I31*21)/100</f>
      </c>
      <c t="s">
        <v>23</v>
      </c>
    </row>
    <row r="32" spans="1:5" ht="25.5">
      <c r="A32" s="34" t="s">
        <v>53</v>
      </c>
      <c r="E32" s="35" t="s">
        <v>723</v>
      </c>
    </row>
    <row r="33" spans="1:5" ht="51">
      <c r="A33" s="36" t="s">
        <v>55</v>
      </c>
      <c r="E33" s="37" t="s">
        <v>715</v>
      </c>
    </row>
    <row r="34" spans="1:5" ht="76.5">
      <c r="A34" t="s">
        <v>56</v>
      </c>
      <c r="E34" s="35" t="s">
        <v>716</v>
      </c>
    </row>
    <row r="35" spans="1:16" ht="12.75">
      <c r="A35" s="25" t="s">
        <v>47</v>
      </c>
      <c s="29" t="s">
        <v>73</v>
      </c>
      <c s="29" t="s">
        <v>724</v>
      </c>
      <c s="25" t="s">
        <v>49</v>
      </c>
      <c s="30" t="s">
        <v>725</v>
      </c>
      <c s="31" t="s">
        <v>116</v>
      </c>
      <c s="32">
        <v>242.394</v>
      </c>
      <c s="33">
        <v>0</v>
      </c>
      <c s="33">
        <f>ROUND(ROUND(H35,2)*ROUND(G35,3),2)</f>
      </c>
      <c s="31" t="s">
        <v>105</v>
      </c>
      <c r="O35">
        <f>(I35*21)/100</f>
      </c>
      <c t="s">
        <v>23</v>
      </c>
    </row>
    <row r="36" spans="1:5" ht="25.5">
      <c r="A36" s="34" t="s">
        <v>53</v>
      </c>
      <c r="E36" s="35" t="s">
        <v>726</v>
      </c>
    </row>
    <row r="37" spans="1:5" ht="63.75">
      <c r="A37" s="36" t="s">
        <v>55</v>
      </c>
      <c r="E37" s="37" t="s">
        <v>727</v>
      </c>
    </row>
    <row r="38" spans="1:5" ht="63.75">
      <c r="A38" t="s">
        <v>56</v>
      </c>
      <c r="E38" s="35" t="s">
        <v>728</v>
      </c>
    </row>
    <row r="39" spans="1:18" ht="12.75" customHeight="1">
      <c r="A39" s="6" t="s">
        <v>45</v>
      </c>
      <c s="6"/>
      <c s="39" t="s">
        <v>73</v>
      </c>
      <c s="6"/>
      <c s="27" t="s">
        <v>729</v>
      </c>
      <c s="6"/>
      <c s="6"/>
      <c s="6"/>
      <c s="40">
        <f>0+Q39</f>
      </c>
      <c s="6"/>
      <c r="O39">
        <f>0+R39</f>
      </c>
      <c r="Q39">
        <f>0+I40+I44+I48+I52+I56</f>
      </c>
      <c>
        <f>0+O40+O44+O48+O52+O56</f>
      </c>
    </row>
    <row r="40" spans="1:16" ht="25.5">
      <c r="A40" s="25" t="s">
        <v>47</v>
      </c>
      <c s="29" t="s">
        <v>77</v>
      </c>
      <c s="29" t="s">
        <v>730</v>
      </c>
      <c s="25" t="s">
        <v>49</v>
      </c>
      <c s="30" t="s">
        <v>731</v>
      </c>
      <c s="31" t="s">
        <v>116</v>
      </c>
      <c s="32">
        <v>844.554</v>
      </c>
      <c s="33">
        <v>0</v>
      </c>
      <c s="33">
        <f>ROUND(ROUND(H40,2)*ROUND(G40,3),2)</f>
      </c>
      <c s="31" t="s">
        <v>105</v>
      </c>
      <c r="O40">
        <f>(I40*21)/100</f>
      </c>
      <c t="s">
        <v>23</v>
      </c>
    </row>
    <row r="41" spans="1:5" ht="25.5">
      <c r="A41" s="34" t="s">
        <v>53</v>
      </c>
      <c r="E41" s="35" t="s">
        <v>732</v>
      </c>
    </row>
    <row r="42" spans="1:5" ht="25.5">
      <c r="A42" s="36" t="s">
        <v>55</v>
      </c>
      <c r="E42" s="37" t="s">
        <v>733</v>
      </c>
    </row>
    <row r="43" spans="1:5" ht="191.25">
      <c r="A43" t="s">
        <v>56</v>
      </c>
      <c r="E43" s="35" t="s">
        <v>734</v>
      </c>
    </row>
    <row r="44" spans="1:16" ht="25.5">
      <c r="A44" s="25" t="s">
        <v>47</v>
      </c>
      <c s="29" t="s">
        <v>40</v>
      </c>
      <c s="29" t="s">
        <v>730</v>
      </c>
      <c s="25" t="s">
        <v>23</v>
      </c>
      <c s="30" t="s">
        <v>731</v>
      </c>
      <c s="31" t="s">
        <v>116</v>
      </c>
      <c s="32">
        <v>844.554</v>
      </c>
      <c s="33">
        <v>0</v>
      </c>
      <c s="33">
        <f>ROUND(ROUND(H44,2)*ROUND(G44,3),2)</f>
      </c>
      <c s="31" t="s">
        <v>105</v>
      </c>
      <c r="O44">
        <f>(I44*21)/100</f>
      </c>
      <c t="s">
        <v>23</v>
      </c>
    </row>
    <row r="45" spans="1:5" ht="25.5">
      <c r="A45" s="34" t="s">
        <v>53</v>
      </c>
      <c r="E45" s="35" t="s">
        <v>735</v>
      </c>
    </row>
    <row r="46" spans="1:5" ht="25.5">
      <c r="A46" s="36" t="s">
        <v>55</v>
      </c>
      <c r="E46" s="37" t="s">
        <v>733</v>
      </c>
    </row>
    <row r="47" spans="1:5" ht="191.25">
      <c r="A47" t="s">
        <v>56</v>
      </c>
      <c r="E47" s="35" t="s">
        <v>734</v>
      </c>
    </row>
    <row r="48" spans="1:16" ht="12.75">
      <c r="A48" s="25" t="s">
        <v>47</v>
      </c>
      <c s="29" t="s">
        <v>42</v>
      </c>
      <c s="29" t="s">
        <v>736</v>
      </c>
      <c s="25" t="s">
        <v>49</v>
      </c>
      <c s="30" t="s">
        <v>737</v>
      </c>
      <c s="31" t="s">
        <v>116</v>
      </c>
      <c s="32">
        <v>844.554</v>
      </c>
      <c s="33">
        <v>0</v>
      </c>
      <c s="33">
        <f>ROUND(ROUND(H48,2)*ROUND(G48,3),2)</f>
      </c>
      <c s="31" t="s">
        <v>105</v>
      </c>
      <c r="O48">
        <f>(I48*21)/100</f>
      </c>
      <c t="s">
        <v>23</v>
      </c>
    </row>
    <row r="49" spans="1:5" ht="25.5">
      <c r="A49" s="34" t="s">
        <v>53</v>
      </c>
      <c r="E49" s="35" t="s">
        <v>738</v>
      </c>
    </row>
    <row r="50" spans="1:5" ht="25.5">
      <c r="A50" s="36" t="s">
        <v>55</v>
      </c>
      <c r="E50" s="37" t="s">
        <v>733</v>
      </c>
    </row>
    <row r="51" spans="1:5" ht="38.25">
      <c r="A51" t="s">
        <v>56</v>
      </c>
      <c r="E51" s="35" t="s">
        <v>739</v>
      </c>
    </row>
    <row r="52" spans="1:16" ht="12.75">
      <c r="A52" s="25" t="s">
        <v>47</v>
      </c>
      <c s="29" t="s">
        <v>44</v>
      </c>
      <c s="29" t="s">
        <v>740</v>
      </c>
      <c s="25" t="s">
        <v>49</v>
      </c>
      <c s="30" t="s">
        <v>741</v>
      </c>
      <c s="31" t="s">
        <v>116</v>
      </c>
      <c s="32">
        <v>87.255</v>
      </c>
      <c s="33">
        <v>0</v>
      </c>
      <c s="33">
        <f>ROUND(ROUND(H52,2)*ROUND(G52,3),2)</f>
      </c>
      <c s="31" t="s">
        <v>105</v>
      </c>
      <c r="O52">
        <f>(I52*21)/100</f>
      </c>
      <c t="s">
        <v>23</v>
      </c>
    </row>
    <row r="53" spans="1:5" ht="25.5">
      <c r="A53" s="34" t="s">
        <v>53</v>
      </c>
      <c r="E53" s="35" t="s">
        <v>742</v>
      </c>
    </row>
    <row r="54" spans="1:5" ht="12.75">
      <c r="A54" s="36" t="s">
        <v>55</v>
      </c>
      <c r="E54" s="37" t="s">
        <v>743</v>
      </c>
    </row>
    <row r="55" spans="1:5" ht="51">
      <c r="A55" t="s">
        <v>56</v>
      </c>
      <c r="E55" s="35" t="s">
        <v>744</v>
      </c>
    </row>
    <row r="56" spans="1:16" ht="12.75">
      <c r="A56" s="25" t="s">
        <v>47</v>
      </c>
      <c s="29" t="s">
        <v>89</v>
      </c>
      <c s="29" t="s">
        <v>745</v>
      </c>
      <c s="25" t="s">
        <v>49</v>
      </c>
      <c s="30" t="s">
        <v>746</v>
      </c>
      <c s="31" t="s">
        <v>116</v>
      </c>
      <c s="32">
        <v>367.416</v>
      </c>
      <c s="33">
        <v>0</v>
      </c>
      <c s="33">
        <f>ROUND(ROUND(H56,2)*ROUND(G56,3),2)</f>
      </c>
      <c s="31" t="s">
        <v>105</v>
      </c>
      <c r="O56">
        <f>(I56*21)/100</f>
      </c>
      <c t="s">
        <v>23</v>
      </c>
    </row>
    <row r="57" spans="1:5" ht="25.5">
      <c r="A57" s="34" t="s">
        <v>53</v>
      </c>
      <c r="E57" s="35" t="s">
        <v>747</v>
      </c>
    </row>
    <row r="58" spans="1:5" ht="12.75">
      <c r="A58" s="36" t="s">
        <v>55</v>
      </c>
      <c r="E58" s="37" t="s">
        <v>748</v>
      </c>
    </row>
    <row r="59" spans="1:5" ht="51">
      <c r="A59" t="s">
        <v>56</v>
      </c>
      <c r="E59" s="35" t="s">
        <v>749</v>
      </c>
    </row>
    <row r="60" spans="1:18" ht="12.75" customHeight="1">
      <c r="A60" s="6" t="s">
        <v>45</v>
      </c>
      <c s="6"/>
      <c s="39" t="s">
        <v>40</v>
      </c>
      <c s="6"/>
      <c s="27" t="s">
        <v>750</v>
      </c>
      <c s="6"/>
      <c s="6"/>
      <c s="6"/>
      <c s="40">
        <f>0+Q60</f>
      </c>
      <c s="6"/>
      <c r="O60">
        <f>0+R60</f>
      </c>
      <c r="Q60">
        <f>0+I61+I65+I69</f>
      </c>
      <c>
        <f>0+O61+O65+O69</f>
      </c>
    </row>
    <row r="61" spans="1:16" ht="12.75">
      <c r="A61" s="25" t="s">
        <v>47</v>
      </c>
      <c s="29" t="s">
        <v>94</v>
      </c>
      <c s="29" t="s">
        <v>614</v>
      </c>
      <c s="25" t="s">
        <v>29</v>
      </c>
      <c s="30" t="s">
        <v>615</v>
      </c>
      <c s="31" t="s">
        <v>142</v>
      </c>
      <c s="32">
        <v>28</v>
      </c>
      <c s="33">
        <v>0</v>
      </c>
      <c s="33">
        <f>ROUND(ROUND(H61,2)*ROUND(G61,3),2)</f>
      </c>
      <c s="31" t="s">
        <v>105</v>
      </c>
      <c r="O61">
        <f>(I61*21)/100</f>
      </c>
      <c t="s">
        <v>23</v>
      </c>
    </row>
    <row r="62" spans="1:5" ht="38.25">
      <c r="A62" s="34" t="s">
        <v>53</v>
      </c>
      <c r="E62" s="35" t="s">
        <v>751</v>
      </c>
    </row>
    <row r="63" spans="1:5" ht="12.75">
      <c r="A63" s="36" t="s">
        <v>55</v>
      </c>
      <c r="E63" s="37" t="s">
        <v>752</v>
      </c>
    </row>
    <row r="64" spans="1:5" ht="63.75">
      <c r="A64" t="s">
        <v>56</v>
      </c>
      <c r="E64" s="35" t="s">
        <v>753</v>
      </c>
    </row>
    <row r="65" spans="1:16" ht="12.75">
      <c r="A65" s="25" t="s">
        <v>47</v>
      </c>
      <c s="29" t="s">
        <v>199</v>
      </c>
      <c s="29" t="s">
        <v>614</v>
      </c>
      <c s="25" t="s">
        <v>23</v>
      </c>
      <c s="30" t="s">
        <v>615</v>
      </c>
      <c s="31" t="s">
        <v>142</v>
      </c>
      <c s="32">
        <v>28</v>
      </c>
      <c s="33">
        <v>0</v>
      </c>
      <c s="33">
        <f>ROUND(ROUND(H65,2)*ROUND(G65,3),2)</f>
      </c>
      <c s="31" t="s">
        <v>105</v>
      </c>
      <c r="O65">
        <f>(I65*21)/100</f>
      </c>
      <c t="s">
        <v>23</v>
      </c>
    </row>
    <row r="66" spans="1:5" ht="38.25">
      <c r="A66" s="34" t="s">
        <v>53</v>
      </c>
      <c r="E66" s="35" t="s">
        <v>754</v>
      </c>
    </row>
    <row r="67" spans="1:5" ht="12.75">
      <c r="A67" s="36" t="s">
        <v>55</v>
      </c>
      <c r="E67" s="37" t="s">
        <v>752</v>
      </c>
    </row>
    <row r="68" spans="1:5" ht="63.75">
      <c r="A68" t="s">
        <v>56</v>
      </c>
      <c r="E68" s="35" t="s">
        <v>753</v>
      </c>
    </row>
    <row r="69" spans="1:16" ht="12.75">
      <c r="A69" s="25" t="s">
        <v>47</v>
      </c>
      <c s="29" t="s">
        <v>205</v>
      </c>
      <c s="29" t="s">
        <v>755</v>
      </c>
      <c s="25" t="s">
        <v>49</v>
      </c>
      <c s="30" t="s">
        <v>756</v>
      </c>
      <c s="31" t="s">
        <v>116</v>
      </c>
      <c s="32">
        <v>1211.97</v>
      </c>
      <c s="33">
        <v>0</v>
      </c>
      <c s="33">
        <f>ROUND(ROUND(H69,2)*ROUND(G69,3),2)</f>
      </c>
      <c s="31" t="s">
        <v>105</v>
      </c>
      <c r="O69">
        <f>(I69*21)/100</f>
      </c>
      <c t="s">
        <v>23</v>
      </c>
    </row>
    <row r="70" spans="1:5" ht="25.5">
      <c r="A70" s="34" t="s">
        <v>53</v>
      </c>
      <c r="E70" s="35" t="s">
        <v>757</v>
      </c>
    </row>
    <row r="71" spans="1:5" ht="51">
      <c r="A71" s="36" t="s">
        <v>55</v>
      </c>
      <c r="E71" s="37" t="s">
        <v>715</v>
      </c>
    </row>
    <row r="72" spans="1:5" ht="25.5">
      <c r="A72" t="s">
        <v>56</v>
      </c>
      <c r="E72" s="35" t="s">
        <v>758</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0+O9+O26+O59+O72+O93+O126</f>
      </c>
      <c t="s">
        <v>22</v>
      </c>
    </row>
    <row r="3" spans="1:16" ht="15" customHeight="1">
      <c r="A3" t="s">
        <v>12</v>
      </c>
      <c s="12" t="s">
        <v>14</v>
      </c>
      <c s="13" t="s">
        <v>15</v>
      </c>
      <c s="1"/>
      <c s="14" t="s">
        <v>16</v>
      </c>
      <c s="1"/>
      <c s="9"/>
      <c s="8" t="s">
        <v>763</v>
      </c>
      <c s="41">
        <f>0+I9+I26+I59+I72+I93+I126</f>
      </c>
      <c s="10"/>
      <c r="O3" t="s">
        <v>19</v>
      </c>
      <c t="s">
        <v>23</v>
      </c>
    </row>
    <row r="4" spans="1:16" ht="15" customHeight="1">
      <c r="A4" t="s">
        <v>17</v>
      </c>
      <c s="12" t="s">
        <v>759</v>
      </c>
      <c s="13" t="s">
        <v>760</v>
      </c>
      <c s="1"/>
      <c s="14" t="s">
        <v>761</v>
      </c>
      <c s="1"/>
      <c s="1"/>
      <c s="11"/>
      <c s="11"/>
      <c s="1"/>
      <c r="O4" t="s">
        <v>20</v>
      </c>
      <c t="s">
        <v>23</v>
      </c>
    </row>
    <row r="5" spans="1:16" ht="12.75" customHeight="1">
      <c r="A5" t="s">
        <v>762</v>
      </c>
      <c s="16" t="s">
        <v>18</v>
      </c>
      <c s="17" t="s">
        <v>763</v>
      </c>
      <c s="6"/>
      <c s="18" t="s">
        <v>764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765</v>
      </c>
      <c s="25" t="s">
        <v>49</v>
      </c>
      <c s="30" t="s">
        <v>766</v>
      </c>
      <c s="31" t="s">
        <v>104</v>
      </c>
      <c s="32">
        <v>7.91508</v>
      </c>
      <c s="33">
        <v>0</v>
      </c>
      <c s="33">
        <f>ROUND(ROUND(H10,2)*ROUND(G10,3),2)</f>
      </c>
      <c s="31" t="s">
        <v>767</v>
      </c>
      <c r="O10">
        <f>(I10*21)/100</f>
      </c>
      <c t="s">
        <v>23</v>
      </c>
    </row>
    <row r="11" spans="1:5" ht="12.75">
      <c r="A11" s="34" t="s">
        <v>53</v>
      </c>
      <c r="E11" s="35" t="s">
        <v>49</v>
      </c>
    </row>
    <row r="12" spans="1:5" ht="25.5">
      <c r="A12" s="36" t="s">
        <v>55</v>
      </c>
      <c r="E12" s="37" t="s">
        <v>768</v>
      </c>
    </row>
    <row r="13" spans="1:5" ht="12.75">
      <c r="A13" t="s">
        <v>56</v>
      </c>
      <c r="E13" s="35" t="s">
        <v>49</v>
      </c>
    </row>
    <row r="14" spans="1:16" ht="12.75">
      <c r="A14" s="25" t="s">
        <v>47</v>
      </c>
      <c s="29" t="s">
        <v>23</v>
      </c>
      <c s="29" t="s">
        <v>769</v>
      </c>
      <c s="25" t="s">
        <v>49</v>
      </c>
      <c s="30" t="s">
        <v>770</v>
      </c>
      <c s="31" t="s">
        <v>104</v>
      </c>
      <c s="32">
        <v>16</v>
      </c>
      <c s="33">
        <v>0</v>
      </c>
      <c s="33">
        <f>ROUND(ROUND(H14,2)*ROUND(G14,3),2)</f>
      </c>
      <c s="31" t="s">
        <v>767</v>
      </c>
      <c r="O14">
        <f>(I14*21)/100</f>
      </c>
      <c t="s">
        <v>23</v>
      </c>
    </row>
    <row r="15" spans="1:5" ht="12.75">
      <c r="A15" s="34" t="s">
        <v>53</v>
      </c>
      <c r="E15" s="35" t="s">
        <v>49</v>
      </c>
    </row>
    <row r="16" spans="1:5" ht="12.75">
      <c r="A16" s="36" t="s">
        <v>55</v>
      </c>
      <c r="E16" s="37" t="s">
        <v>771</v>
      </c>
    </row>
    <row r="17" spans="1:5" ht="12.75">
      <c r="A17" t="s">
        <v>56</v>
      </c>
      <c r="E17" s="35" t="s">
        <v>49</v>
      </c>
    </row>
    <row r="18" spans="1:16" ht="12.75">
      <c r="A18" s="25" t="s">
        <v>47</v>
      </c>
      <c s="29" t="s">
        <v>22</v>
      </c>
      <c s="29" t="s">
        <v>772</v>
      </c>
      <c s="25" t="s">
        <v>49</v>
      </c>
      <c s="30" t="s">
        <v>773</v>
      </c>
      <c s="31" t="s">
        <v>104</v>
      </c>
      <c s="32">
        <v>3025.87205</v>
      </c>
      <c s="33">
        <v>0</v>
      </c>
      <c s="33">
        <f>ROUND(ROUND(H18,2)*ROUND(G18,3),2)</f>
      </c>
      <c s="31" t="s">
        <v>767</v>
      </c>
      <c r="O18">
        <f>(I18*21)/100</f>
      </c>
      <c t="s">
        <v>23</v>
      </c>
    </row>
    <row r="19" spans="1:5" ht="12.75">
      <c r="A19" s="34" t="s">
        <v>53</v>
      </c>
      <c r="E19" s="35" t="s">
        <v>49</v>
      </c>
    </row>
    <row r="20" spans="1:5" ht="409.5">
      <c r="A20" s="36" t="s">
        <v>55</v>
      </c>
      <c r="E20" s="37" t="s">
        <v>774</v>
      </c>
    </row>
    <row r="21" spans="1:5" ht="12.75">
      <c r="A21" t="s">
        <v>56</v>
      </c>
      <c r="E21" s="35" t="s">
        <v>49</v>
      </c>
    </row>
    <row r="22" spans="1:16" ht="12.75">
      <c r="A22" s="25" t="s">
        <v>47</v>
      </c>
      <c s="29" t="s">
        <v>33</v>
      </c>
      <c s="29" t="s">
        <v>775</v>
      </c>
      <c s="25" t="s">
        <v>49</v>
      </c>
      <c s="30" t="s">
        <v>776</v>
      </c>
      <c s="31" t="s">
        <v>104</v>
      </c>
      <c s="32">
        <v>0.2574</v>
      </c>
      <c s="33">
        <v>0</v>
      </c>
      <c s="33">
        <f>ROUND(ROUND(H22,2)*ROUND(G22,3),2)</f>
      </c>
      <c s="31" t="s">
        <v>767</v>
      </c>
      <c r="O22">
        <f>(I22*21)/100</f>
      </c>
      <c t="s">
        <v>23</v>
      </c>
    </row>
    <row r="23" spans="1:5" ht="12.75">
      <c r="A23" s="34" t="s">
        <v>53</v>
      </c>
      <c r="E23" s="35" t="s">
        <v>49</v>
      </c>
    </row>
    <row r="24" spans="1:5" ht="12.75">
      <c r="A24" s="36" t="s">
        <v>55</v>
      </c>
      <c r="E24" s="37" t="s">
        <v>777</v>
      </c>
    </row>
    <row r="25" spans="1:5" ht="12.75">
      <c r="A25" t="s">
        <v>56</v>
      </c>
      <c r="E25" s="35" t="s">
        <v>49</v>
      </c>
    </row>
    <row r="26" spans="1:18" ht="12.75" customHeight="1">
      <c r="A26" s="6" t="s">
        <v>45</v>
      </c>
      <c s="6"/>
      <c s="39" t="s">
        <v>29</v>
      </c>
      <c s="6"/>
      <c s="27" t="s">
        <v>113</v>
      </c>
      <c s="6"/>
      <c s="6"/>
      <c s="6"/>
      <c s="40">
        <f>0+Q26</f>
      </c>
      <c s="6"/>
      <c r="O26">
        <f>0+R26</f>
      </c>
      <c r="Q26">
        <f>0+I27+I31+I35+I39+I43+I47+I51+I55</f>
      </c>
      <c>
        <f>0+O27+O31+O35+O39+O43+O47+O51+O55</f>
      </c>
    </row>
    <row r="27" spans="1:16" ht="25.5">
      <c r="A27" s="25" t="s">
        <v>47</v>
      </c>
      <c s="29" t="s">
        <v>35</v>
      </c>
      <c s="29" t="s">
        <v>778</v>
      </c>
      <c s="25" t="s">
        <v>49</v>
      </c>
      <c s="30" t="s">
        <v>169</v>
      </c>
      <c s="31" t="s">
        <v>126</v>
      </c>
      <c s="32">
        <v>43.34033</v>
      </c>
      <c s="33">
        <v>0</v>
      </c>
      <c s="33">
        <f>ROUND(ROUND(H27,2)*ROUND(G27,3),2)</f>
      </c>
      <c s="31" t="s">
        <v>779</v>
      </c>
      <c r="O27">
        <f>(I27*21)/100</f>
      </c>
      <c t="s">
        <v>23</v>
      </c>
    </row>
    <row r="28" spans="1:5" ht="12.75">
      <c r="A28" s="34" t="s">
        <v>53</v>
      </c>
      <c r="E28" s="35" t="s">
        <v>49</v>
      </c>
    </row>
    <row r="29" spans="1:5" ht="12.75">
      <c r="A29" s="36" t="s">
        <v>55</v>
      </c>
      <c r="E29" s="37" t="s">
        <v>780</v>
      </c>
    </row>
    <row r="30" spans="1:5" ht="12.75">
      <c r="A30" t="s">
        <v>56</v>
      </c>
      <c r="E30" s="35" t="s">
        <v>49</v>
      </c>
    </row>
    <row r="31" spans="1:16" ht="25.5">
      <c r="A31" s="25" t="s">
        <v>47</v>
      </c>
      <c s="29" t="s">
        <v>37</v>
      </c>
      <c s="29" t="s">
        <v>781</v>
      </c>
      <c s="25" t="s">
        <v>49</v>
      </c>
      <c s="30" t="s">
        <v>782</v>
      </c>
      <c s="31" t="s">
        <v>126</v>
      </c>
      <c s="32">
        <v>16.5935</v>
      </c>
      <c s="33">
        <v>0</v>
      </c>
      <c s="33">
        <f>ROUND(ROUND(H31,2)*ROUND(G31,3),2)</f>
      </c>
      <c s="31" t="s">
        <v>779</v>
      </c>
      <c r="O31">
        <f>(I31*21)/100</f>
      </c>
      <c t="s">
        <v>23</v>
      </c>
    </row>
    <row r="32" spans="1:5" ht="12.75">
      <c r="A32" s="34" t="s">
        <v>53</v>
      </c>
      <c r="E32" s="35" t="s">
        <v>49</v>
      </c>
    </row>
    <row r="33" spans="1:5" ht="25.5">
      <c r="A33" s="36" t="s">
        <v>55</v>
      </c>
      <c r="E33" s="37" t="s">
        <v>783</v>
      </c>
    </row>
    <row r="34" spans="1:5" ht="12.75">
      <c r="A34" t="s">
        <v>56</v>
      </c>
      <c r="E34" s="35" t="s">
        <v>49</v>
      </c>
    </row>
    <row r="35" spans="1:16" ht="12.75">
      <c r="A35" s="25" t="s">
        <v>47</v>
      </c>
      <c s="29" t="s">
        <v>73</v>
      </c>
      <c s="29" t="s">
        <v>784</v>
      </c>
      <c s="25" t="s">
        <v>49</v>
      </c>
      <c s="30" t="s">
        <v>785</v>
      </c>
      <c s="31" t="s">
        <v>786</v>
      </c>
      <c s="32">
        <v>3600</v>
      </c>
      <c s="33">
        <v>0</v>
      </c>
      <c s="33">
        <f>ROUND(ROUND(H35,2)*ROUND(G35,3),2)</f>
      </c>
      <c s="31" t="s">
        <v>779</v>
      </c>
      <c r="O35">
        <f>(I35*21)/100</f>
      </c>
      <c t="s">
        <v>23</v>
      </c>
    </row>
    <row r="36" spans="1:5" ht="12.75">
      <c r="A36" s="34" t="s">
        <v>53</v>
      </c>
      <c r="E36" s="35" t="s">
        <v>49</v>
      </c>
    </row>
    <row r="37" spans="1:5" ht="12.75">
      <c r="A37" s="36" t="s">
        <v>55</v>
      </c>
      <c r="E37" s="37" t="s">
        <v>787</v>
      </c>
    </row>
    <row r="38" spans="1:5" ht="12.75">
      <c r="A38" t="s">
        <v>56</v>
      </c>
      <c r="E38" s="35" t="s">
        <v>49</v>
      </c>
    </row>
    <row r="39" spans="1:16" ht="12.75">
      <c r="A39" s="25" t="s">
        <v>47</v>
      </c>
      <c s="29" t="s">
        <v>77</v>
      </c>
      <c s="29" t="s">
        <v>788</v>
      </c>
      <c s="25" t="s">
        <v>49</v>
      </c>
      <c s="30" t="s">
        <v>201</v>
      </c>
      <c s="31" t="s">
        <v>126</v>
      </c>
      <c s="32">
        <v>721.82748</v>
      </c>
      <c s="33">
        <v>0</v>
      </c>
      <c s="33">
        <f>ROUND(ROUND(H39,2)*ROUND(G39,3),2)</f>
      </c>
      <c s="31" t="s">
        <v>779</v>
      </c>
      <c r="O39">
        <f>(I39*21)/100</f>
      </c>
      <c t="s">
        <v>23</v>
      </c>
    </row>
    <row r="40" spans="1:5" ht="12.75">
      <c r="A40" s="34" t="s">
        <v>53</v>
      </c>
      <c r="E40" s="35" t="s">
        <v>49</v>
      </c>
    </row>
    <row r="41" spans="1:5" ht="306">
      <c r="A41" s="36" t="s">
        <v>55</v>
      </c>
      <c r="E41" s="37" t="s">
        <v>789</v>
      </c>
    </row>
    <row r="42" spans="1:5" ht="12.75">
      <c r="A42" t="s">
        <v>56</v>
      </c>
      <c r="E42" s="35" t="s">
        <v>49</v>
      </c>
    </row>
    <row r="43" spans="1:16" ht="12.75">
      <c r="A43" s="25" t="s">
        <v>47</v>
      </c>
      <c s="29" t="s">
        <v>40</v>
      </c>
      <c s="29" t="s">
        <v>790</v>
      </c>
      <c s="25" t="s">
        <v>49</v>
      </c>
      <c s="30" t="s">
        <v>791</v>
      </c>
      <c s="31" t="s">
        <v>126</v>
      </c>
      <c s="32">
        <v>747.76822</v>
      </c>
      <c s="33">
        <v>0</v>
      </c>
      <c s="33">
        <f>ROUND(ROUND(H43,2)*ROUND(G43,3),2)</f>
      </c>
      <c s="31" t="s">
        <v>779</v>
      </c>
      <c r="O43">
        <f>(I43*21)/100</f>
      </c>
      <c t="s">
        <v>23</v>
      </c>
    </row>
    <row r="44" spans="1:5" ht="12.75">
      <c r="A44" s="34" t="s">
        <v>53</v>
      </c>
      <c r="E44" s="35" t="s">
        <v>49</v>
      </c>
    </row>
    <row r="45" spans="1:5" ht="229.5">
      <c r="A45" s="36" t="s">
        <v>55</v>
      </c>
      <c r="E45" s="37" t="s">
        <v>792</v>
      </c>
    </row>
    <row r="46" spans="1:5" ht="12.75">
      <c r="A46" t="s">
        <v>56</v>
      </c>
      <c r="E46" s="35" t="s">
        <v>49</v>
      </c>
    </row>
    <row r="47" spans="1:16" ht="12.75">
      <c r="A47" s="25" t="s">
        <v>47</v>
      </c>
      <c s="29" t="s">
        <v>42</v>
      </c>
      <c s="29" t="s">
        <v>793</v>
      </c>
      <c s="25" t="s">
        <v>49</v>
      </c>
      <c s="30" t="s">
        <v>233</v>
      </c>
      <c s="31" t="s">
        <v>126</v>
      </c>
      <c s="32">
        <v>1065.74551</v>
      </c>
      <c s="33">
        <v>0</v>
      </c>
      <c s="33">
        <f>ROUND(ROUND(H47,2)*ROUND(G47,3),2)</f>
      </c>
      <c s="31" t="s">
        <v>779</v>
      </c>
      <c r="O47">
        <f>(I47*21)/100</f>
      </c>
      <c t="s">
        <v>23</v>
      </c>
    </row>
    <row r="48" spans="1:5" ht="12.75">
      <c r="A48" s="34" t="s">
        <v>53</v>
      </c>
      <c r="E48" s="35" t="s">
        <v>49</v>
      </c>
    </row>
    <row r="49" spans="1:5" ht="191.25">
      <c r="A49" s="36" t="s">
        <v>55</v>
      </c>
      <c r="E49" s="37" t="s">
        <v>794</v>
      </c>
    </row>
    <row r="50" spans="1:5" ht="12.75">
      <c r="A50" t="s">
        <v>56</v>
      </c>
      <c r="E50" s="35" t="s">
        <v>49</v>
      </c>
    </row>
    <row r="51" spans="1:16" ht="12.75">
      <c r="A51" s="25" t="s">
        <v>47</v>
      </c>
      <c s="29" t="s">
        <v>44</v>
      </c>
      <c s="29" t="s">
        <v>795</v>
      </c>
      <c s="25" t="s">
        <v>49</v>
      </c>
      <c s="30" t="s">
        <v>796</v>
      </c>
      <c s="31" t="s">
        <v>126</v>
      </c>
      <c s="32">
        <v>223.46925</v>
      </c>
      <c s="33">
        <v>0</v>
      </c>
      <c s="33">
        <f>ROUND(ROUND(H51,2)*ROUND(G51,3),2)</f>
      </c>
      <c s="31" t="s">
        <v>779</v>
      </c>
      <c r="O51">
        <f>(I51*21)/100</f>
      </c>
      <c t="s">
        <v>23</v>
      </c>
    </row>
    <row r="52" spans="1:5" ht="12.75">
      <c r="A52" s="34" t="s">
        <v>53</v>
      </c>
      <c r="E52" s="35" t="s">
        <v>49</v>
      </c>
    </row>
    <row r="53" spans="1:5" ht="12.75">
      <c r="A53" s="36" t="s">
        <v>55</v>
      </c>
      <c r="E53" s="37" t="s">
        <v>797</v>
      </c>
    </row>
    <row r="54" spans="1:5" ht="12.75">
      <c r="A54" t="s">
        <v>56</v>
      </c>
      <c r="E54" s="35" t="s">
        <v>49</v>
      </c>
    </row>
    <row r="55" spans="1:16" ht="12.75">
      <c r="A55" s="25" t="s">
        <v>47</v>
      </c>
      <c s="29" t="s">
        <v>89</v>
      </c>
      <c s="29" t="s">
        <v>798</v>
      </c>
      <c s="25" t="s">
        <v>49</v>
      </c>
      <c s="30" t="s">
        <v>799</v>
      </c>
      <c s="31" t="s">
        <v>116</v>
      </c>
      <c s="32">
        <v>165</v>
      </c>
      <c s="33">
        <v>0</v>
      </c>
      <c s="33">
        <f>ROUND(ROUND(H55,2)*ROUND(G55,3),2)</f>
      </c>
      <c s="31" t="s">
        <v>779</v>
      </c>
      <c r="O55">
        <f>(I55*21)/100</f>
      </c>
      <c t="s">
        <v>23</v>
      </c>
    </row>
    <row r="56" spans="1:5" ht="12.75">
      <c r="A56" s="34" t="s">
        <v>53</v>
      </c>
      <c r="E56" s="35" t="s">
        <v>49</v>
      </c>
    </row>
    <row r="57" spans="1:5" ht="12.75">
      <c r="A57" s="36" t="s">
        <v>55</v>
      </c>
      <c r="E57" s="37" t="s">
        <v>800</v>
      </c>
    </row>
    <row r="58" spans="1:5" ht="12.75">
      <c r="A58" t="s">
        <v>56</v>
      </c>
      <c r="E58" s="35" t="s">
        <v>49</v>
      </c>
    </row>
    <row r="59" spans="1:18" ht="12.75" customHeight="1">
      <c r="A59" s="6" t="s">
        <v>45</v>
      </c>
      <c s="6"/>
      <c s="39" t="s">
        <v>33</v>
      </c>
      <c s="6"/>
      <c s="27" t="s">
        <v>272</v>
      </c>
      <c s="6"/>
      <c s="6"/>
      <c s="6"/>
      <c s="40">
        <f>0+Q59</f>
      </c>
      <c s="6"/>
      <c r="O59">
        <f>0+R59</f>
      </c>
      <c r="Q59">
        <f>0+I60+I64+I68</f>
      </c>
      <c>
        <f>0+O60+O64+O68</f>
      </c>
    </row>
    <row r="60" spans="1:16" ht="12.75">
      <c r="A60" s="25" t="s">
        <v>47</v>
      </c>
      <c s="29" t="s">
        <v>94</v>
      </c>
      <c s="29" t="s">
        <v>801</v>
      </c>
      <c s="25" t="s">
        <v>49</v>
      </c>
      <c s="30" t="s">
        <v>275</v>
      </c>
      <c s="31" t="s">
        <v>126</v>
      </c>
      <c s="32">
        <v>34.65025</v>
      </c>
      <c s="33">
        <v>0</v>
      </c>
      <c s="33">
        <f>ROUND(ROUND(H60,2)*ROUND(G60,3),2)</f>
      </c>
      <c s="31" t="s">
        <v>779</v>
      </c>
      <c r="O60">
        <f>(I60*21)/100</f>
      </c>
      <c t="s">
        <v>23</v>
      </c>
    </row>
    <row r="61" spans="1:5" ht="12.75">
      <c r="A61" s="34" t="s">
        <v>53</v>
      </c>
      <c r="E61" s="35" t="s">
        <v>49</v>
      </c>
    </row>
    <row r="62" spans="1:5" ht="38.25">
      <c r="A62" s="36" t="s">
        <v>55</v>
      </c>
      <c r="E62" s="37" t="s">
        <v>802</v>
      </c>
    </row>
    <row r="63" spans="1:5" ht="12.75">
      <c r="A63" t="s">
        <v>56</v>
      </c>
      <c r="E63" s="35" t="s">
        <v>49</v>
      </c>
    </row>
    <row r="64" spans="1:16" ht="12.75">
      <c r="A64" s="25" t="s">
        <v>47</v>
      </c>
      <c s="29" t="s">
        <v>199</v>
      </c>
      <c s="29" t="s">
        <v>803</v>
      </c>
      <c s="25" t="s">
        <v>49</v>
      </c>
      <c s="30" t="s">
        <v>804</v>
      </c>
      <c s="31" t="s">
        <v>126</v>
      </c>
      <c s="32">
        <v>47.02905</v>
      </c>
      <c s="33">
        <v>0</v>
      </c>
      <c s="33">
        <f>ROUND(ROUND(H64,2)*ROUND(G64,3),2)</f>
      </c>
      <c s="31" t="s">
        <v>779</v>
      </c>
      <c r="O64">
        <f>(I64*21)/100</f>
      </c>
      <c t="s">
        <v>23</v>
      </c>
    </row>
    <row r="65" spans="1:5" ht="12.75">
      <c r="A65" s="34" t="s">
        <v>53</v>
      </c>
      <c r="E65" s="35" t="s">
        <v>49</v>
      </c>
    </row>
    <row r="66" spans="1:5" ht="25.5">
      <c r="A66" s="36" t="s">
        <v>55</v>
      </c>
      <c r="E66" s="37" t="s">
        <v>805</v>
      </c>
    </row>
    <row r="67" spans="1:5" ht="12.75">
      <c r="A67" t="s">
        <v>56</v>
      </c>
      <c r="E67" s="35" t="s">
        <v>49</v>
      </c>
    </row>
    <row r="68" spans="1:16" ht="12.75">
      <c r="A68" s="25" t="s">
        <v>47</v>
      </c>
      <c s="29" t="s">
        <v>205</v>
      </c>
      <c s="29" t="s">
        <v>806</v>
      </c>
      <c s="25" t="s">
        <v>49</v>
      </c>
      <c s="30" t="s">
        <v>807</v>
      </c>
      <c s="31" t="s">
        <v>126</v>
      </c>
      <c s="32">
        <v>34.65025</v>
      </c>
      <c s="33">
        <v>0</v>
      </c>
      <c s="33">
        <f>ROUND(ROUND(H68,2)*ROUND(G68,3),2)</f>
      </c>
      <c s="31" t="s">
        <v>779</v>
      </c>
      <c r="O68">
        <f>(I68*21)/100</f>
      </c>
      <c t="s">
        <v>23</v>
      </c>
    </row>
    <row r="69" spans="1:5" ht="12.75">
      <c r="A69" s="34" t="s">
        <v>53</v>
      </c>
      <c r="E69" s="35" t="s">
        <v>49</v>
      </c>
    </row>
    <row r="70" spans="1:5" ht="38.25">
      <c r="A70" s="36" t="s">
        <v>55</v>
      </c>
      <c r="E70" s="37" t="s">
        <v>802</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210</v>
      </c>
      <c s="29" t="s">
        <v>808</v>
      </c>
      <c s="25" t="s">
        <v>49</v>
      </c>
      <c s="30" t="s">
        <v>309</v>
      </c>
      <c s="31" t="s">
        <v>116</v>
      </c>
      <c s="32">
        <v>123.8295</v>
      </c>
      <c s="33">
        <v>0</v>
      </c>
      <c s="33">
        <f>ROUND(ROUND(H73,2)*ROUND(G73,3),2)</f>
      </c>
      <c s="31" t="s">
        <v>779</v>
      </c>
      <c r="O73">
        <f>(I73*21)/100</f>
      </c>
      <c t="s">
        <v>23</v>
      </c>
    </row>
    <row r="74" spans="1:5" ht="12.75">
      <c r="A74" s="34" t="s">
        <v>53</v>
      </c>
      <c r="E74" s="35" t="s">
        <v>49</v>
      </c>
    </row>
    <row r="75" spans="1:5" ht="12.75">
      <c r="A75" s="36" t="s">
        <v>55</v>
      </c>
      <c r="E75" s="37" t="s">
        <v>809</v>
      </c>
    </row>
    <row r="76" spans="1:5" ht="12.75">
      <c r="A76" t="s">
        <v>56</v>
      </c>
      <c r="E76" s="35" t="s">
        <v>49</v>
      </c>
    </row>
    <row r="77" spans="1:16" ht="12.75">
      <c r="A77" s="25" t="s">
        <v>47</v>
      </c>
      <c s="29" t="s">
        <v>214</v>
      </c>
      <c s="29" t="s">
        <v>810</v>
      </c>
      <c s="25" t="s">
        <v>49</v>
      </c>
      <c s="30" t="s">
        <v>811</v>
      </c>
      <c s="31" t="s">
        <v>116</v>
      </c>
      <c s="32">
        <v>123.8295</v>
      </c>
      <c s="33">
        <v>0</v>
      </c>
      <c s="33">
        <f>ROUND(ROUND(H77,2)*ROUND(G77,3),2)</f>
      </c>
      <c s="31" t="s">
        <v>779</v>
      </c>
      <c r="O77">
        <f>(I77*21)/100</f>
      </c>
      <c t="s">
        <v>23</v>
      </c>
    </row>
    <row r="78" spans="1:5" ht="12.75">
      <c r="A78" s="34" t="s">
        <v>53</v>
      </c>
      <c r="E78" s="35" t="s">
        <v>49</v>
      </c>
    </row>
    <row r="79" spans="1:5" ht="12.75">
      <c r="A79" s="36" t="s">
        <v>55</v>
      </c>
      <c r="E79" s="37" t="s">
        <v>809</v>
      </c>
    </row>
    <row r="80" spans="1:5" ht="12.75">
      <c r="A80" t="s">
        <v>56</v>
      </c>
      <c r="E80" s="35" t="s">
        <v>49</v>
      </c>
    </row>
    <row r="81" spans="1:16" ht="12.75">
      <c r="A81" s="25" t="s">
        <v>47</v>
      </c>
      <c s="29" t="s">
        <v>219</v>
      </c>
      <c s="29" t="s">
        <v>812</v>
      </c>
      <c s="25" t="s">
        <v>49</v>
      </c>
      <c s="30" t="s">
        <v>813</v>
      </c>
      <c s="31" t="s">
        <v>116</v>
      </c>
      <c s="32">
        <v>175.3825</v>
      </c>
      <c s="33">
        <v>0</v>
      </c>
      <c s="33">
        <f>ROUND(ROUND(H81,2)*ROUND(G81,3),2)</f>
      </c>
      <c s="31" t="s">
        <v>779</v>
      </c>
      <c r="O81">
        <f>(I81*21)/100</f>
      </c>
      <c t="s">
        <v>23</v>
      </c>
    </row>
    <row r="82" spans="1:5" ht="12.75">
      <c r="A82" s="34" t="s">
        <v>53</v>
      </c>
      <c r="E82" s="35" t="s">
        <v>49</v>
      </c>
    </row>
    <row r="83" spans="1:5" ht="12.75">
      <c r="A83" s="36" t="s">
        <v>55</v>
      </c>
      <c r="E83" s="37" t="s">
        <v>814</v>
      </c>
    </row>
    <row r="84" spans="1:5" ht="12.75">
      <c r="A84" t="s">
        <v>56</v>
      </c>
      <c r="E84" s="35" t="s">
        <v>49</v>
      </c>
    </row>
    <row r="85" spans="1:16" ht="12.75">
      <c r="A85" s="25" t="s">
        <v>47</v>
      </c>
      <c s="29" t="s">
        <v>225</v>
      </c>
      <c s="29" t="s">
        <v>815</v>
      </c>
      <c s="25" t="s">
        <v>49</v>
      </c>
      <c s="30" t="s">
        <v>816</v>
      </c>
      <c s="31" t="s">
        <v>116</v>
      </c>
      <c s="32">
        <v>175.3825</v>
      </c>
      <c s="33">
        <v>0</v>
      </c>
      <c s="33">
        <f>ROUND(ROUND(H85,2)*ROUND(G85,3),2)</f>
      </c>
      <c s="31" t="s">
        <v>779</v>
      </c>
      <c r="O85">
        <f>(I85*21)/100</f>
      </c>
      <c t="s">
        <v>23</v>
      </c>
    </row>
    <row r="86" spans="1:5" ht="12.75">
      <c r="A86" s="34" t="s">
        <v>53</v>
      </c>
      <c r="E86" s="35" t="s">
        <v>49</v>
      </c>
    </row>
    <row r="87" spans="1:5" ht="12.75">
      <c r="A87" s="36" t="s">
        <v>55</v>
      </c>
      <c r="E87" s="37" t="s">
        <v>814</v>
      </c>
    </row>
    <row r="88" spans="1:5" ht="12.75">
      <c r="A88" t="s">
        <v>56</v>
      </c>
      <c r="E88" s="35" t="s">
        <v>49</v>
      </c>
    </row>
    <row r="89" spans="1:16" ht="12.75">
      <c r="A89" s="25" t="s">
        <v>47</v>
      </c>
      <c s="29" t="s">
        <v>231</v>
      </c>
      <c s="29" t="s">
        <v>817</v>
      </c>
      <c s="25" t="s">
        <v>49</v>
      </c>
      <c s="30" t="s">
        <v>818</v>
      </c>
      <c s="31" t="s">
        <v>116</v>
      </c>
      <c s="32">
        <v>156.4875</v>
      </c>
      <c s="33">
        <v>0</v>
      </c>
      <c s="33">
        <f>ROUND(ROUND(H89,2)*ROUND(G89,3),2)</f>
      </c>
      <c s="31" t="s">
        <v>779</v>
      </c>
      <c r="O89">
        <f>(I89*21)/100</f>
      </c>
      <c t="s">
        <v>23</v>
      </c>
    </row>
    <row r="90" spans="1:5" ht="12.75">
      <c r="A90" s="34" t="s">
        <v>53</v>
      </c>
      <c r="E90" s="35" t="s">
        <v>49</v>
      </c>
    </row>
    <row r="91" spans="1:5" ht="12.75">
      <c r="A91" s="36" t="s">
        <v>55</v>
      </c>
      <c r="E91" s="37" t="s">
        <v>819</v>
      </c>
    </row>
    <row r="92" spans="1:5" ht="12.75">
      <c r="A92" t="s">
        <v>56</v>
      </c>
      <c r="E92" s="35" t="s">
        <v>49</v>
      </c>
    </row>
    <row r="93" spans="1:18" ht="12.75" customHeight="1">
      <c r="A93" s="6" t="s">
        <v>45</v>
      </c>
      <c s="6"/>
      <c s="39" t="s">
        <v>77</v>
      </c>
      <c s="6"/>
      <c s="27" t="s">
        <v>820</v>
      </c>
      <c s="6"/>
      <c s="6"/>
      <c s="6"/>
      <c s="40">
        <f>0+Q93</f>
      </c>
      <c s="6"/>
      <c r="O93">
        <f>0+R93</f>
      </c>
      <c r="Q93">
        <f>0+I94+I98+I102+I106+I110+I114+I118+I122</f>
      </c>
      <c>
        <f>0+O94+O98+O102+O106+O110+O114+O118+O122</f>
      </c>
    </row>
    <row r="94" spans="1:16" ht="12.75">
      <c r="A94" s="25" t="s">
        <v>47</v>
      </c>
      <c s="29" t="s">
        <v>237</v>
      </c>
      <c s="29" t="s">
        <v>821</v>
      </c>
      <c s="25" t="s">
        <v>49</v>
      </c>
      <c s="30" t="s">
        <v>822</v>
      </c>
      <c s="31" t="s">
        <v>142</v>
      </c>
      <c s="32">
        <v>161.65</v>
      </c>
      <c s="33">
        <v>0</v>
      </c>
      <c s="33">
        <f>ROUND(ROUND(H94,2)*ROUND(G94,3),2)</f>
      </c>
      <c s="31" t="s">
        <v>779</v>
      </c>
      <c r="O94">
        <f>(I94*21)/100</f>
      </c>
      <c t="s">
        <v>23</v>
      </c>
    </row>
    <row r="95" spans="1:5" ht="12.75">
      <c r="A95" s="34" t="s">
        <v>53</v>
      </c>
      <c r="E95" s="35" t="s">
        <v>49</v>
      </c>
    </row>
    <row r="96" spans="1:5" ht="12.75">
      <c r="A96" s="36" t="s">
        <v>55</v>
      </c>
      <c r="E96" s="37" t="s">
        <v>823</v>
      </c>
    </row>
    <row r="97" spans="1:5" ht="12.75">
      <c r="A97" t="s">
        <v>56</v>
      </c>
      <c r="E97" s="35" t="s">
        <v>49</v>
      </c>
    </row>
    <row r="98" spans="1:16" ht="12.75">
      <c r="A98" s="25" t="s">
        <v>47</v>
      </c>
      <c s="29" t="s">
        <v>243</v>
      </c>
      <c s="29" t="s">
        <v>824</v>
      </c>
      <c s="25" t="s">
        <v>49</v>
      </c>
      <c s="30" t="s">
        <v>825</v>
      </c>
      <c s="31" t="s">
        <v>142</v>
      </c>
      <c s="32">
        <v>78</v>
      </c>
      <c s="33">
        <v>0</v>
      </c>
      <c s="33">
        <f>ROUND(ROUND(H98,2)*ROUND(G98,3),2)</f>
      </c>
      <c s="31" t="s">
        <v>779</v>
      </c>
      <c r="O98">
        <f>(I98*21)/100</f>
      </c>
      <c t="s">
        <v>23</v>
      </c>
    </row>
    <row r="99" spans="1:5" ht="12.75">
      <c r="A99" s="34" t="s">
        <v>53</v>
      </c>
      <c r="E99" s="35" t="s">
        <v>49</v>
      </c>
    </row>
    <row r="100" spans="1:5" ht="12.75">
      <c r="A100" s="36" t="s">
        <v>55</v>
      </c>
      <c r="E100" s="37" t="s">
        <v>826</v>
      </c>
    </row>
    <row r="101" spans="1:5" ht="12.75">
      <c r="A101" t="s">
        <v>56</v>
      </c>
      <c r="E101" s="35" t="s">
        <v>49</v>
      </c>
    </row>
    <row r="102" spans="1:16" ht="12.75">
      <c r="A102" s="25" t="s">
        <v>47</v>
      </c>
      <c s="29" t="s">
        <v>249</v>
      </c>
      <c s="29" t="s">
        <v>827</v>
      </c>
      <c s="25" t="s">
        <v>49</v>
      </c>
      <c s="30" t="s">
        <v>828</v>
      </c>
      <c s="31" t="s">
        <v>121</v>
      </c>
      <c s="32">
        <v>5</v>
      </c>
      <c s="33">
        <v>0</v>
      </c>
      <c s="33">
        <f>ROUND(ROUND(H102,2)*ROUND(G102,3),2)</f>
      </c>
      <c s="31" t="s">
        <v>779</v>
      </c>
      <c r="O102">
        <f>(I102*21)/100</f>
      </c>
      <c t="s">
        <v>23</v>
      </c>
    </row>
    <row r="103" spans="1:5" ht="12.75">
      <c r="A103" s="34" t="s">
        <v>53</v>
      </c>
      <c r="E103" s="35" t="s">
        <v>49</v>
      </c>
    </row>
    <row r="104" spans="1:5" ht="63.75">
      <c r="A104" s="36" t="s">
        <v>55</v>
      </c>
      <c r="E104" s="37" t="s">
        <v>829</v>
      </c>
    </row>
    <row r="105" spans="1:5" ht="12.75">
      <c r="A105" t="s">
        <v>56</v>
      </c>
      <c r="E105" s="35" t="s">
        <v>49</v>
      </c>
    </row>
    <row r="106" spans="1:16" ht="12.75">
      <c r="A106" s="25" t="s">
        <v>47</v>
      </c>
      <c s="29" t="s">
        <v>256</v>
      </c>
      <c s="29" t="s">
        <v>830</v>
      </c>
      <c s="25" t="s">
        <v>49</v>
      </c>
      <c s="30" t="s">
        <v>831</v>
      </c>
      <c s="31" t="s">
        <v>121</v>
      </c>
      <c s="32">
        <v>1</v>
      </c>
      <c s="33">
        <v>0</v>
      </c>
      <c s="33">
        <f>ROUND(ROUND(H106,2)*ROUND(G106,3),2)</f>
      </c>
      <c s="31" t="s">
        <v>779</v>
      </c>
      <c r="O106">
        <f>(I106*21)/100</f>
      </c>
      <c t="s">
        <v>23</v>
      </c>
    </row>
    <row r="107" spans="1:5" ht="12.75">
      <c r="A107" s="34" t="s">
        <v>53</v>
      </c>
      <c r="E107" s="35" t="s">
        <v>49</v>
      </c>
    </row>
    <row r="108" spans="1:5" ht="12.75">
      <c r="A108" s="36" t="s">
        <v>55</v>
      </c>
      <c r="E108" s="37" t="s">
        <v>832</v>
      </c>
    </row>
    <row r="109" spans="1:5" ht="12.75">
      <c r="A109" t="s">
        <v>56</v>
      </c>
      <c r="E109" s="35" t="s">
        <v>49</v>
      </c>
    </row>
    <row r="110" spans="1:16" ht="12.75">
      <c r="A110" s="25" t="s">
        <v>47</v>
      </c>
      <c s="29" t="s">
        <v>260</v>
      </c>
      <c s="29" t="s">
        <v>833</v>
      </c>
      <c s="25" t="s">
        <v>49</v>
      </c>
      <c s="30" t="s">
        <v>834</v>
      </c>
      <c s="31" t="s">
        <v>121</v>
      </c>
      <c s="32">
        <v>1</v>
      </c>
      <c s="33">
        <v>0</v>
      </c>
      <c s="33">
        <f>ROUND(ROUND(H110,2)*ROUND(G110,3),2)</f>
      </c>
      <c s="31" t="s">
        <v>779</v>
      </c>
      <c r="O110">
        <f>(I110*21)/100</f>
      </c>
      <c t="s">
        <v>23</v>
      </c>
    </row>
    <row r="111" spans="1:5" ht="12.75">
      <c r="A111" s="34" t="s">
        <v>53</v>
      </c>
      <c r="E111" s="35" t="s">
        <v>49</v>
      </c>
    </row>
    <row r="112" spans="1:5" ht="12.75">
      <c r="A112" s="36" t="s">
        <v>55</v>
      </c>
      <c r="E112" s="37" t="s">
        <v>835</v>
      </c>
    </row>
    <row r="113" spans="1:5" ht="12.75">
      <c r="A113" t="s">
        <v>56</v>
      </c>
      <c r="E113" s="35" t="s">
        <v>49</v>
      </c>
    </row>
    <row r="114" spans="1:16" ht="12.75">
      <c r="A114" s="25" t="s">
        <v>47</v>
      </c>
      <c s="29" t="s">
        <v>266</v>
      </c>
      <c s="29" t="s">
        <v>836</v>
      </c>
      <c s="25" t="s">
        <v>49</v>
      </c>
      <c s="30" t="s">
        <v>837</v>
      </c>
      <c s="31" t="s">
        <v>142</v>
      </c>
      <c s="32">
        <v>161.65</v>
      </c>
      <c s="33">
        <v>0</v>
      </c>
      <c s="33">
        <f>ROUND(ROUND(H114,2)*ROUND(G114,3),2)</f>
      </c>
      <c s="31" t="s">
        <v>779</v>
      </c>
      <c r="O114">
        <f>(I114*21)/100</f>
      </c>
      <c t="s">
        <v>23</v>
      </c>
    </row>
    <row r="115" spans="1:5" ht="12.75">
      <c r="A115" s="34" t="s">
        <v>53</v>
      </c>
      <c r="E115" s="35" t="s">
        <v>49</v>
      </c>
    </row>
    <row r="116" spans="1:5" ht="12.75">
      <c r="A116" s="36" t="s">
        <v>55</v>
      </c>
      <c r="E116" s="37" t="s">
        <v>823</v>
      </c>
    </row>
    <row r="117" spans="1:5" ht="12.75">
      <c r="A117" t="s">
        <v>56</v>
      </c>
      <c r="E117" s="35" t="s">
        <v>49</v>
      </c>
    </row>
    <row r="118" spans="1:16" ht="12.75">
      <c r="A118" s="25" t="s">
        <v>47</v>
      </c>
      <c s="29" t="s">
        <v>273</v>
      </c>
      <c s="29" t="s">
        <v>838</v>
      </c>
      <c s="25" t="s">
        <v>49</v>
      </c>
      <c s="30" t="s">
        <v>839</v>
      </c>
      <c s="31" t="s">
        <v>142</v>
      </c>
      <c s="32">
        <v>161.65</v>
      </c>
      <c s="33">
        <v>0</v>
      </c>
      <c s="33">
        <f>ROUND(ROUND(H118,2)*ROUND(G118,3),2)</f>
      </c>
      <c s="31" t="s">
        <v>779</v>
      </c>
      <c r="O118">
        <f>(I118*21)/100</f>
      </c>
      <c t="s">
        <v>23</v>
      </c>
    </row>
    <row r="119" spans="1:5" ht="12.75">
      <c r="A119" s="34" t="s">
        <v>53</v>
      </c>
      <c r="E119" s="35" t="s">
        <v>49</v>
      </c>
    </row>
    <row r="120" spans="1:5" ht="12.75">
      <c r="A120" s="36" t="s">
        <v>55</v>
      </c>
      <c r="E120" s="37" t="s">
        <v>823</v>
      </c>
    </row>
    <row r="121" spans="1:5" ht="12.75">
      <c r="A121" t="s">
        <v>56</v>
      </c>
      <c r="E121" s="35" t="s">
        <v>49</v>
      </c>
    </row>
    <row r="122" spans="1:16" ht="12.75">
      <c r="A122" s="25" t="s">
        <v>47</v>
      </c>
      <c s="29" t="s">
        <v>278</v>
      </c>
      <c s="29" t="s">
        <v>840</v>
      </c>
      <c s="25" t="s">
        <v>49</v>
      </c>
      <c s="30" t="s">
        <v>841</v>
      </c>
      <c s="31" t="s">
        <v>121</v>
      </c>
      <c s="32">
        <v>2</v>
      </c>
      <c s="33">
        <v>0</v>
      </c>
      <c s="33">
        <f>ROUND(ROUND(H122,2)*ROUND(G122,3),2)</f>
      </c>
      <c s="31" t="s">
        <v>779</v>
      </c>
      <c r="O122">
        <f>(I122*21)/100</f>
      </c>
      <c t="s">
        <v>23</v>
      </c>
    </row>
    <row r="123" spans="1:5" ht="12.75">
      <c r="A123" s="34" t="s">
        <v>53</v>
      </c>
      <c r="E123" s="35" t="s">
        <v>49</v>
      </c>
    </row>
    <row r="124" spans="1:5" ht="12.75">
      <c r="A124" s="36" t="s">
        <v>55</v>
      </c>
      <c r="E124" s="37" t="s">
        <v>842</v>
      </c>
    </row>
    <row r="125" spans="1:5" ht="12.75">
      <c r="A125" t="s">
        <v>56</v>
      </c>
      <c r="E125" s="35" t="s">
        <v>49</v>
      </c>
    </row>
    <row r="126" spans="1:18" ht="12.75" customHeight="1">
      <c r="A126" s="6" t="s">
        <v>45</v>
      </c>
      <c s="6"/>
      <c s="39" t="s">
        <v>40</v>
      </c>
      <c s="6"/>
      <c s="27" t="s">
        <v>843</v>
      </c>
      <c s="6"/>
      <c s="6"/>
      <c s="6"/>
      <c s="40">
        <f>0+Q126</f>
      </c>
      <c s="6"/>
      <c r="O126">
        <f>0+R126</f>
      </c>
      <c r="Q126">
        <f>0+I127+I131+I135+I139+I143</f>
      </c>
      <c>
        <f>0+O127+O131+O135+O139+O143</f>
      </c>
    </row>
    <row r="127" spans="1:16" ht="12.75">
      <c r="A127" s="25" t="s">
        <v>47</v>
      </c>
      <c s="29" t="s">
        <v>284</v>
      </c>
      <c s="29" t="s">
        <v>844</v>
      </c>
      <c s="25" t="s">
        <v>49</v>
      </c>
      <c s="30" t="s">
        <v>416</v>
      </c>
      <c s="31" t="s">
        <v>142</v>
      </c>
      <c s="32">
        <v>103.4</v>
      </c>
      <c s="33">
        <v>0</v>
      </c>
      <c s="33">
        <f>ROUND(ROUND(H127,2)*ROUND(G127,3),2)</f>
      </c>
      <c s="31" t="s">
        <v>779</v>
      </c>
      <c r="O127">
        <f>(I127*21)/100</f>
      </c>
      <c t="s">
        <v>23</v>
      </c>
    </row>
    <row r="128" spans="1:5" ht="12.75">
      <c r="A128" s="34" t="s">
        <v>53</v>
      </c>
      <c r="E128" s="35" t="s">
        <v>49</v>
      </c>
    </row>
    <row r="129" spans="1:5" ht="12.75">
      <c r="A129" s="36" t="s">
        <v>55</v>
      </c>
      <c r="E129" s="37" t="s">
        <v>845</v>
      </c>
    </row>
    <row r="130" spans="1:5" ht="12.75">
      <c r="A130" t="s">
        <v>56</v>
      </c>
      <c r="E130" s="35" t="s">
        <v>49</v>
      </c>
    </row>
    <row r="131" spans="1:16" ht="12.75">
      <c r="A131" s="25" t="s">
        <v>47</v>
      </c>
      <c s="29" t="s">
        <v>290</v>
      </c>
      <c s="29" t="s">
        <v>846</v>
      </c>
      <c s="25" t="s">
        <v>49</v>
      </c>
      <c s="30" t="s">
        <v>847</v>
      </c>
      <c s="31" t="s">
        <v>121</v>
      </c>
      <c s="32">
        <v>4</v>
      </c>
      <c s="33">
        <v>0</v>
      </c>
      <c s="33">
        <f>ROUND(ROUND(H131,2)*ROUND(G131,3),2)</f>
      </c>
      <c s="31" t="s">
        <v>779</v>
      </c>
      <c r="O131">
        <f>(I131*21)/100</f>
      </c>
      <c t="s">
        <v>23</v>
      </c>
    </row>
    <row r="132" spans="1:5" ht="12.75">
      <c r="A132" s="34" t="s">
        <v>53</v>
      </c>
      <c r="E132" s="35" t="s">
        <v>49</v>
      </c>
    </row>
    <row r="133" spans="1:5" ht="12.75">
      <c r="A133" s="36" t="s">
        <v>55</v>
      </c>
      <c r="E133" s="37" t="s">
        <v>848</v>
      </c>
    </row>
    <row r="134" spans="1:5" ht="12.75">
      <c r="A134" t="s">
        <v>56</v>
      </c>
      <c r="E134" s="35" t="s">
        <v>49</v>
      </c>
    </row>
    <row r="135" spans="1:16" ht="12.75">
      <c r="A135" s="25" t="s">
        <v>47</v>
      </c>
      <c s="29" t="s">
        <v>294</v>
      </c>
      <c s="29" t="s">
        <v>849</v>
      </c>
      <c s="25" t="s">
        <v>49</v>
      </c>
      <c s="30" t="s">
        <v>850</v>
      </c>
      <c s="31" t="s">
        <v>142</v>
      </c>
      <c s="32">
        <v>10</v>
      </c>
      <c s="33">
        <v>0</v>
      </c>
      <c s="33">
        <f>ROUND(ROUND(H135,2)*ROUND(G135,3),2)</f>
      </c>
      <c s="31" t="s">
        <v>779</v>
      </c>
      <c r="O135">
        <f>(I135*21)/100</f>
      </c>
      <c t="s">
        <v>23</v>
      </c>
    </row>
    <row r="136" spans="1:5" ht="12.75">
      <c r="A136" s="34" t="s">
        <v>53</v>
      </c>
      <c r="E136" s="35" t="s">
        <v>49</v>
      </c>
    </row>
    <row r="137" spans="1:5" ht="12.75">
      <c r="A137" s="36" t="s">
        <v>55</v>
      </c>
      <c r="E137" s="37" t="s">
        <v>851</v>
      </c>
    </row>
    <row r="138" spans="1:5" ht="12.75">
      <c r="A138" t="s">
        <v>56</v>
      </c>
      <c r="E138" s="35" t="s">
        <v>49</v>
      </c>
    </row>
    <row r="139" spans="1:16" ht="12.75">
      <c r="A139" s="25" t="s">
        <v>47</v>
      </c>
      <c s="29" t="s">
        <v>300</v>
      </c>
      <c s="29" t="s">
        <v>852</v>
      </c>
      <c s="25" t="s">
        <v>49</v>
      </c>
      <c s="30" t="s">
        <v>853</v>
      </c>
      <c s="31" t="s">
        <v>142</v>
      </c>
      <c s="32">
        <v>155.82</v>
      </c>
      <c s="33">
        <v>0</v>
      </c>
      <c s="33">
        <f>ROUND(ROUND(H139,2)*ROUND(G139,3),2)</f>
      </c>
      <c s="31" t="s">
        <v>779</v>
      </c>
      <c r="O139">
        <f>(I139*21)/100</f>
      </c>
      <c t="s">
        <v>23</v>
      </c>
    </row>
    <row r="140" spans="1:5" ht="12.75">
      <c r="A140" s="34" t="s">
        <v>53</v>
      </c>
      <c r="E140" s="35" t="s">
        <v>49</v>
      </c>
    </row>
    <row r="141" spans="1:5" ht="25.5">
      <c r="A141" s="36" t="s">
        <v>55</v>
      </c>
      <c r="E141" s="37" t="s">
        <v>854</v>
      </c>
    </row>
    <row r="142" spans="1:5" ht="12.75">
      <c r="A142" t="s">
        <v>56</v>
      </c>
      <c r="E142" s="35" t="s">
        <v>49</v>
      </c>
    </row>
    <row r="143" spans="1:16" ht="12.75">
      <c r="A143" s="25" t="s">
        <v>47</v>
      </c>
      <c s="29" t="s">
        <v>303</v>
      </c>
      <c s="29" t="s">
        <v>855</v>
      </c>
      <c s="25" t="s">
        <v>49</v>
      </c>
      <c s="30" t="s">
        <v>856</v>
      </c>
      <c s="31" t="s">
        <v>126</v>
      </c>
      <c s="32">
        <v>1.74358</v>
      </c>
      <c s="33">
        <v>0</v>
      </c>
      <c s="33">
        <f>ROUND(ROUND(H143,2)*ROUND(G143,3),2)</f>
      </c>
      <c s="31" t="s">
        <v>767</v>
      </c>
      <c r="O143">
        <f>(I143*21)/100</f>
      </c>
      <c t="s">
        <v>23</v>
      </c>
    </row>
    <row r="144" spans="1:5" ht="12.75">
      <c r="A144" s="34" t="s">
        <v>53</v>
      </c>
      <c r="E144" s="35" t="s">
        <v>49</v>
      </c>
    </row>
    <row r="145" spans="1:5" ht="25.5">
      <c r="A145" s="36" t="s">
        <v>55</v>
      </c>
      <c r="E145" s="37" t="s">
        <v>857</v>
      </c>
    </row>
    <row r="146" spans="1:5" ht="12.75">
      <c r="A146" t="s">
        <v>56</v>
      </c>
      <c r="E146"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0+O9+O14+O31+O44</f>
      </c>
      <c t="s">
        <v>22</v>
      </c>
    </row>
    <row r="3" spans="1:16" ht="15" customHeight="1">
      <c r="A3" t="s">
        <v>12</v>
      </c>
      <c s="12" t="s">
        <v>14</v>
      </c>
      <c s="13" t="s">
        <v>15</v>
      </c>
      <c s="1"/>
      <c s="14" t="s">
        <v>16</v>
      </c>
      <c s="1"/>
      <c s="9"/>
      <c s="8" t="s">
        <v>858</v>
      </c>
      <c s="41">
        <f>0+I9+I14+I31+I44</f>
      </c>
      <c s="10"/>
      <c r="O3" t="s">
        <v>19</v>
      </c>
      <c t="s">
        <v>23</v>
      </c>
    </row>
    <row r="4" spans="1:16" ht="15" customHeight="1">
      <c r="A4" t="s">
        <v>17</v>
      </c>
      <c s="12" t="s">
        <v>759</v>
      </c>
      <c s="13" t="s">
        <v>760</v>
      </c>
      <c s="1"/>
      <c s="14" t="s">
        <v>761</v>
      </c>
      <c s="1"/>
      <c s="1"/>
      <c s="11"/>
      <c s="11"/>
      <c s="1"/>
      <c r="O4" t="s">
        <v>20</v>
      </c>
      <c t="s">
        <v>23</v>
      </c>
    </row>
    <row r="5" spans="1:16" ht="12.75" customHeight="1">
      <c r="A5" t="s">
        <v>762</v>
      </c>
      <c s="16" t="s">
        <v>18</v>
      </c>
      <c s="17" t="s">
        <v>858</v>
      </c>
      <c s="6"/>
      <c s="18" t="s">
        <v>859</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f>
      </c>
      <c>
        <f>0+O10</f>
      </c>
    </row>
    <row r="10" spans="1:16" ht="12.75">
      <c r="A10" s="25" t="s">
        <v>47</v>
      </c>
      <c s="29" t="s">
        <v>29</v>
      </c>
      <c s="29" t="s">
        <v>772</v>
      </c>
      <c s="25" t="s">
        <v>49</v>
      </c>
      <c s="30" t="s">
        <v>773</v>
      </c>
      <c s="31" t="s">
        <v>104</v>
      </c>
      <c s="32">
        <v>2116.90724</v>
      </c>
      <c s="33">
        <v>0</v>
      </c>
      <c s="33">
        <f>ROUND(ROUND(H10,2)*ROUND(G10,3),2)</f>
      </c>
      <c s="31" t="s">
        <v>767</v>
      </c>
      <c r="O10">
        <f>(I10*21)/100</f>
      </c>
      <c t="s">
        <v>23</v>
      </c>
    </row>
    <row r="11" spans="1:5" ht="12.75">
      <c r="A11" s="34" t="s">
        <v>53</v>
      </c>
      <c r="E11" s="35" t="s">
        <v>49</v>
      </c>
    </row>
    <row r="12" spans="1:5" ht="255">
      <c r="A12" s="36" t="s">
        <v>55</v>
      </c>
      <c r="E12" s="37" t="s">
        <v>860</v>
      </c>
    </row>
    <row r="13" spans="1:5" ht="12.75">
      <c r="A13" t="s">
        <v>56</v>
      </c>
      <c r="E13" s="35" t="s">
        <v>49</v>
      </c>
    </row>
    <row r="14" spans="1:18" ht="12.75" customHeight="1">
      <c r="A14" s="6" t="s">
        <v>45</v>
      </c>
      <c s="6"/>
      <c s="39" t="s">
        <v>29</v>
      </c>
      <c s="6"/>
      <c s="27" t="s">
        <v>113</v>
      </c>
      <c s="6"/>
      <c s="6"/>
      <c s="6"/>
      <c s="40">
        <f>0+Q14</f>
      </c>
      <c s="6"/>
      <c r="O14">
        <f>0+R14</f>
      </c>
      <c r="Q14">
        <f>0+I15+I19+I23+I27</f>
      </c>
      <c>
        <f>0+O15+O19+O23+O27</f>
      </c>
    </row>
    <row r="15" spans="1:16" ht="12.75">
      <c r="A15" s="25" t="s">
        <v>47</v>
      </c>
      <c s="29" t="s">
        <v>23</v>
      </c>
      <c s="29" t="s">
        <v>788</v>
      </c>
      <c s="25" t="s">
        <v>49</v>
      </c>
      <c s="30" t="s">
        <v>201</v>
      </c>
      <c s="31" t="s">
        <v>126</v>
      </c>
      <c s="32">
        <v>1019.8932</v>
      </c>
      <c s="33">
        <v>0</v>
      </c>
      <c s="33">
        <f>ROUND(ROUND(H15,2)*ROUND(G15,3),2)</f>
      </c>
      <c s="31" t="s">
        <v>779</v>
      </c>
      <c r="O15">
        <f>(I15*21)/100</f>
      </c>
      <c t="s">
        <v>23</v>
      </c>
    </row>
    <row r="16" spans="1:5" ht="12.75">
      <c r="A16" s="34" t="s">
        <v>53</v>
      </c>
      <c r="E16" s="35" t="s">
        <v>49</v>
      </c>
    </row>
    <row r="17" spans="1:5" ht="165.75">
      <c r="A17" s="36" t="s">
        <v>55</v>
      </c>
      <c r="E17" s="37" t="s">
        <v>861</v>
      </c>
    </row>
    <row r="18" spans="1:5" ht="12.75">
      <c r="A18" t="s">
        <v>56</v>
      </c>
      <c r="E18" s="35" t="s">
        <v>49</v>
      </c>
    </row>
    <row r="19" spans="1:16" ht="12.75">
      <c r="A19" s="25" t="s">
        <v>47</v>
      </c>
      <c s="29" t="s">
        <v>22</v>
      </c>
      <c s="29" t="s">
        <v>790</v>
      </c>
      <c s="25" t="s">
        <v>49</v>
      </c>
      <c s="30" t="s">
        <v>791</v>
      </c>
      <c s="31" t="s">
        <v>126</v>
      </c>
      <c s="32">
        <v>38.56042</v>
      </c>
      <c s="33">
        <v>0</v>
      </c>
      <c s="33">
        <f>ROUND(ROUND(H19,2)*ROUND(G19,3),2)</f>
      </c>
      <c s="31" t="s">
        <v>779</v>
      </c>
      <c r="O19">
        <f>(I19*21)/100</f>
      </c>
      <c t="s">
        <v>23</v>
      </c>
    </row>
    <row r="20" spans="1:5" ht="12.75">
      <c r="A20" s="34" t="s">
        <v>53</v>
      </c>
      <c r="E20" s="35" t="s">
        <v>49</v>
      </c>
    </row>
    <row r="21" spans="1:5" ht="76.5">
      <c r="A21" s="36" t="s">
        <v>55</v>
      </c>
      <c r="E21" s="37" t="s">
        <v>862</v>
      </c>
    </row>
    <row r="22" spans="1:5" ht="12.75">
      <c r="A22" t="s">
        <v>56</v>
      </c>
      <c r="E22" s="35" t="s">
        <v>49</v>
      </c>
    </row>
    <row r="23" spans="1:16" ht="12.75">
      <c r="A23" s="25" t="s">
        <v>47</v>
      </c>
      <c s="29" t="s">
        <v>33</v>
      </c>
      <c s="29" t="s">
        <v>793</v>
      </c>
      <c s="25" t="s">
        <v>49</v>
      </c>
      <c s="30" t="s">
        <v>233</v>
      </c>
      <c s="31" t="s">
        <v>126</v>
      </c>
      <c s="32">
        <v>515.68262</v>
      </c>
      <c s="33">
        <v>0</v>
      </c>
      <c s="33">
        <f>ROUND(ROUND(H23,2)*ROUND(G23,3),2)</f>
      </c>
      <c s="31" t="s">
        <v>779</v>
      </c>
      <c r="O23">
        <f>(I23*21)/100</f>
      </c>
      <c t="s">
        <v>23</v>
      </c>
    </row>
    <row r="24" spans="1:5" ht="12.75">
      <c r="A24" s="34" t="s">
        <v>53</v>
      </c>
      <c r="E24" s="35" t="s">
        <v>49</v>
      </c>
    </row>
    <row r="25" spans="1:5" ht="127.5">
      <c r="A25" s="36" t="s">
        <v>55</v>
      </c>
      <c r="E25" s="37" t="s">
        <v>863</v>
      </c>
    </row>
    <row r="26" spans="1:5" ht="12.75">
      <c r="A26" t="s">
        <v>56</v>
      </c>
      <c r="E26" s="35" t="s">
        <v>49</v>
      </c>
    </row>
    <row r="27" spans="1:16" ht="12.75">
      <c r="A27" s="25" t="s">
        <v>47</v>
      </c>
      <c s="29" t="s">
        <v>35</v>
      </c>
      <c s="29" t="s">
        <v>795</v>
      </c>
      <c s="25" t="s">
        <v>49</v>
      </c>
      <c s="30" t="s">
        <v>796</v>
      </c>
      <c s="31" t="s">
        <v>126</v>
      </c>
      <c s="32">
        <v>205.1056</v>
      </c>
      <c s="33">
        <v>0</v>
      </c>
      <c s="33">
        <f>ROUND(ROUND(H27,2)*ROUND(G27,3),2)</f>
      </c>
      <c s="31" t="s">
        <v>779</v>
      </c>
      <c r="O27">
        <f>(I27*21)/100</f>
      </c>
      <c t="s">
        <v>23</v>
      </c>
    </row>
    <row r="28" spans="1:5" ht="12.75">
      <c r="A28" s="34" t="s">
        <v>53</v>
      </c>
      <c r="E28" s="35" t="s">
        <v>49</v>
      </c>
    </row>
    <row r="29" spans="1:5" ht="38.25">
      <c r="A29" s="36" t="s">
        <v>55</v>
      </c>
      <c r="E29" s="37" t="s">
        <v>864</v>
      </c>
    </row>
    <row r="30" spans="1:5" ht="12.75">
      <c r="A30" t="s">
        <v>56</v>
      </c>
      <c r="E30" s="35" t="s">
        <v>49</v>
      </c>
    </row>
    <row r="31" spans="1:18" ht="12.75" customHeight="1">
      <c r="A31" s="6" t="s">
        <v>45</v>
      </c>
      <c s="6"/>
      <c s="39" t="s">
        <v>33</v>
      </c>
      <c s="6"/>
      <c s="27" t="s">
        <v>272</v>
      </c>
      <c s="6"/>
      <c s="6"/>
      <c s="6"/>
      <c s="40">
        <f>0+Q31</f>
      </c>
      <c s="6"/>
      <c r="O31">
        <f>0+R31</f>
      </c>
      <c r="Q31">
        <f>0+I32+I36+I40</f>
      </c>
      <c>
        <f>0+O32+O36+O40</f>
      </c>
    </row>
    <row r="32" spans="1:16" ht="12.75">
      <c r="A32" s="25" t="s">
        <v>47</v>
      </c>
      <c s="29" t="s">
        <v>37</v>
      </c>
      <c s="29" t="s">
        <v>801</v>
      </c>
      <c s="25" t="s">
        <v>49</v>
      </c>
      <c s="30" t="s">
        <v>275</v>
      </c>
      <c s="31" t="s">
        <v>126</v>
      </c>
      <c s="32">
        <v>23.146</v>
      </c>
      <c s="33">
        <v>0</v>
      </c>
      <c s="33">
        <f>ROUND(ROUND(H32,2)*ROUND(G32,3),2)</f>
      </c>
      <c s="31" t="s">
        <v>779</v>
      </c>
      <c r="O32">
        <f>(I32*21)/100</f>
      </c>
      <c t="s">
        <v>23</v>
      </c>
    </row>
    <row r="33" spans="1:5" ht="12.75">
      <c r="A33" s="34" t="s">
        <v>53</v>
      </c>
      <c r="E33" s="35" t="s">
        <v>49</v>
      </c>
    </row>
    <row r="34" spans="1:5" ht="38.25">
      <c r="A34" s="36" t="s">
        <v>55</v>
      </c>
      <c r="E34" s="37" t="s">
        <v>865</v>
      </c>
    </row>
    <row r="35" spans="1:5" ht="12.75">
      <c r="A35" t="s">
        <v>56</v>
      </c>
      <c r="E35" s="35" t="s">
        <v>49</v>
      </c>
    </row>
    <row r="36" spans="1:16" ht="12.75">
      <c r="A36" s="25" t="s">
        <v>47</v>
      </c>
      <c s="29" t="s">
        <v>73</v>
      </c>
      <c s="29" t="s">
        <v>803</v>
      </c>
      <c s="25" t="s">
        <v>49</v>
      </c>
      <c s="30" t="s">
        <v>804</v>
      </c>
      <c s="31" t="s">
        <v>126</v>
      </c>
      <c s="32">
        <v>29.043</v>
      </c>
      <c s="33">
        <v>0</v>
      </c>
      <c s="33">
        <f>ROUND(ROUND(H36,2)*ROUND(G36,3),2)</f>
      </c>
      <c s="31" t="s">
        <v>779</v>
      </c>
      <c r="O36">
        <f>(I36*21)/100</f>
      </c>
      <c t="s">
        <v>23</v>
      </c>
    </row>
    <row r="37" spans="1:5" ht="12.75">
      <c r="A37" s="34" t="s">
        <v>53</v>
      </c>
      <c r="E37" s="35" t="s">
        <v>49</v>
      </c>
    </row>
    <row r="38" spans="1:5" ht="38.25">
      <c r="A38" s="36" t="s">
        <v>55</v>
      </c>
      <c r="E38" s="37" t="s">
        <v>866</v>
      </c>
    </row>
    <row r="39" spans="1:5" ht="12.75">
      <c r="A39" t="s">
        <v>56</v>
      </c>
      <c r="E39" s="35" t="s">
        <v>49</v>
      </c>
    </row>
    <row r="40" spans="1:16" ht="12.75">
      <c r="A40" s="25" t="s">
        <v>47</v>
      </c>
      <c s="29" t="s">
        <v>77</v>
      </c>
      <c s="29" t="s">
        <v>806</v>
      </c>
      <c s="25" t="s">
        <v>49</v>
      </c>
      <c s="30" t="s">
        <v>807</v>
      </c>
      <c s="31" t="s">
        <v>126</v>
      </c>
      <c s="32">
        <v>23.146</v>
      </c>
      <c s="33">
        <v>0</v>
      </c>
      <c s="33">
        <f>ROUND(ROUND(H40,2)*ROUND(G40,3),2)</f>
      </c>
      <c s="31" t="s">
        <v>779</v>
      </c>
      <c r="O40">
        <f>(I40*21)/100</f>
      </c>
      <c t="s">
        <v>23</v>
      </c>
    </row>
    <row r="41" spans="1:5" ht="12.75">
      <c r="A41" s="34" t="s">
        <v>53</v>
      </c>
      <c r="E41" s="35" t="s">
        <v>49</v>
      </c>
    </row>
    <row r="42" spans="1:5" ht="38.25">
      <c r="A42" s="36" t="s">
        <v>55</v>
      </c>
      <c r="E42" s="37" t="s">
        <v>865</v>
      </c>
    </row>
    <row r="43" spans="1:5" ht="12.75">
      <c r="A43" t="s">
        <v>56</v>
      </c>
      <c r="E43" s="35" t="s">
        <v>49</v>
      </c>
    </row>
    <row r="44" spans="1:18" ht="12.75" customHeight="1">
      <c r="A44" s="6" t="s">
        <v>45</v>
      </c>
      <c s="6"/>
      <c s="39" t="s">
        <v>77</v>
      </c>
      <c s="6"/>
      <c s="27" t="s">
        <v>820</v>
      </c>
      <c s="6"/>
      <c s="6"/>
      <c s="6"/>
      <c s="40">
        <f>0+Q44</f>
      </c>
      <c s="6"/>
      <c r="O44">
        <f>0+R44</f>
      </c>
      <c r="Q44">
        <f>0+I45+I49+I53+I57+I61+I65+I69</f>
      </c>
      <c>
        <f>0+O45+O49+O53+O57+O61+O65+O69</f>
      </c>
    </row>
    <row r="45" spans="1:16" ht="12.75">
      <c r="A45" s="25" t="s">
        <v>47</v>
      </c>
      <c s="29" t="s">
        <v>40</v>
      </c>
      <c s="29" t="s">
        <v>867</v>
      </c>
      <c s="25" t="s">
        <v>49</v>
      </c>
      <c s="30" t="s">
        <v>868</v>
      </c>
      <c s="31" t="s">
        <v>142</v>
      </c>
      <c s="32">
        <v>3</v>
      </c>
      <c s="33">
        <v>0</v>
      </c>
      <c s="33">
        <f>ROUND(ROUND(H45,2)*ROUND(G45,3),2)</f>
      </c>
      <c s="31" t="s">
        <v>779</v>
      </c>
      <c r="O45">
        <f>(I45*21)/100</f>
      </c>
      <c t="s">
        <v>23</v>
      </c>
    </row>
    <row r="46" spans="1:5" ht="12.75">
      <c r="A46" s="34" t="s">
        <v>53</v>
      </c>
      <c r="E46" s="35" t="s">
        <v>49</v>
      </c>
    </row>
    <row r="47" spans="1:5" ht="12.75">
      <c r="A47" s="36" t="s">
        <v>55</v>
      </c>
      <c r="E47" s="37" t="s">
        <v>869</v>
      </c>
    </row>
    <row r="48" spans="1:5" ht="12.75">
      <c r="A48" t="s">
        <v>56</v>
      </c>
      <c r="E48" s="35" t="s">
        <v>49</v>
      </c>
    </row>
    <row r="49" spans="1:16" ht="12.75">
      <c r="A49" s="25" t="s">
        <v>47</v>
      </c>
      <c s="29" t="s">
        <v>42</v>
      </c>
      <c s="29" t="s">
        <v>870</v>
      </c>
      <c s="25" t="s">
        <v>49</v>
      </c>
      <c s="30" t="s">
        <v>871</v>
      </c>
      <c s="31" t="s">
        <v>142</v>
      </c>
      <c s="32">
        <v>112.6</v>
      </c>
      <c s="33">
        <v>0</v>
      </c>
      <c s="33">
        <f>ROUND(ROUND(H49,2)*ROUND(G49,3),2)</f>
      </c>
      <c s="31" t="s">
        <v>779</v>
      </c>
      <c r="O49">
        <f>(I49*21)/100</f>
      </c>
      <c t="s">
        <v>23</v>
      </c>
    </row>
    <row r="50" spans="1:5" ht="12.75">
      <c r="A50" s="34" t="s">
        <v>53</v>
      </c>
      <c r="E50" s="35" t="s">
        <v>49</v>
      </c>
    </row>
    <row r="51" spans="1:5" ht="12.75">
      <c r="A51" s="36" t="s">
        <v>55</v>
      </c>
      <c r="E51" s="37" t="s">
        <v>872</v>
      </c>
    </row>
    <row r="52" spans="1:5" ht="12.75">
      <c r="A52" t="s">
        <v>56</v>
      </c>
      <c r="E52" s="35" t="s">
        <v>49</v>
      </c>
    </row>
    <row r="53" spans="1:16" ht="12.75">
      <c r="A53" s="25" t="s">
        <v>47</v>
      </c>
      <c s="29" t="s">
        <v>44</v>
      </c>
      <c s="29" t="s">
        <v>873</v>
      </c>
      <c s="25" t="s">
        <v>49</v>
      </c>
      <c s="30" t="s">
        <v>874</v>
      </c>
      <c s="31" t="s">
        <v>121</v>
      </c>
      <c s="32">
        <v>5</v>
      </c>
      <c s="33">
        <v>0</v>
      </c>
      <c s="33">
        <f>ROUND(ROUND(H53,2)*ROUND(G53,3),2)</f>
      </c>
      <c s="31" t="s">
        <v>779</v>
      </c>
      <c r="O53">
        <f>(I53*21)/100</f>
      </c>
      <c t="s">
        <v>23</v>
      </c>
    </row>
    <row r="54" spans="1:5" ht="12.75">
      <c r="A54" s="34" t="s">
        <v>53</v>
      </c>
      <c r="E54" s="35" t="s">
        <v>49</v>
      </c>
    </row>
    <row r="55" spans="1:5" ht="63.75">
      <c r="A55" s="36" t="s">
        <v>55</v>
      </c>
      <c r="E55" s="37" t="s">
        <v>875</v>
      </c>
    </row>
    <row r="56" spans="1:5" ht="12.75">
      <c r="A56" t="s">
        <v>56</v>
      </c>
      <c r="E56" s="35" t="s">
        <v>49</v>
      </c>
    </row>
    <row r="57" spans="1:16" ht="12.75">
      <c r="A57" s="25" t="s">
        <v>47</v>
      </c>
      <c s="29" t="s">
        <v>89</v>
      </c>
      <c s="29" t="s">
        <v>876</v>
      </c>
      <c s="25" t="s">
        <v>49</v>
      </c>
      <c s="30" t="s">
        <v>877</v>
      </c>
      <c s="31" t="s">
        <v>142</v>
      </c>
      <c s="32">
        <v>3</v>
      </c>
      <c s="33">
        <v>0</v>
      </c>
      <c s="33">
        <f>ROUND(ROUND(H57,2)*ROUND(G57,3),2)</f>
      </c>
      <c s="31" t="s">
        <v>779</v>
      </c>
      <c r="O57">
        <f>(I57*21)/100</f>
      </c>
      <c t="s">
        <v>23</v>
      </c>
    </row>
    <row r="58" spans="1:5" ht="12.75">
      <c r="A58" s="34" t="s">
        <v>53</v>
      </c>
      <c r="E58" s="35" t="s">
        <v>49</v>
      </c>
    </row>
    <row r="59" spans="1:5" ht="12.75">
      <c r="A59" s="36" t="s">
        <v>55</v>
      </c>
      <c r="E59" s="37" t="s">
        <v>869</v>
      </c>
    </row>
    <row r="60" spans="1:5" ht="12.75">
      <c r="A60" t="s">
        <v>56</v>
      </c>
      <c r="E60" s="35" t="s">
        <v>49</v>
      </c>
    </row>
    <row r="61" spans="1:16" ht="12.75">
      <c r="A61" s="25" t="s">
        <v>47</v>
      </c>
      <c s="29" t="s">
        <v>94</v>
      </c>
      <c s="29" t="s">
        <v>878</v>
      </c>
      <c s="25" t="s">
        <v>49</v>
      </c>
      <c s="30" t="s">
        <v>879</v>
      </c>
      <c s="31" t="s">
        <v>142</v>
      </c>
      <c s="32">
        <v>112.6</v>
      </c>
      <c s="33">
        <v>0</v>
      </c>
      <c s="33">
        <f>ROUND(ROUND(H61,2)*ROUND(G61,3),2)</f>
      </c>
      <c s="31" t="s">
        <v>779</v>
      </c>
      <c r="O61">
        <f>(I61*21)/100</f>
      </c>
      <c t="s">
        <v>23</v>
      </c>
    </row>
    <row r="62" spans="1:5" ht="12.75">
      <c r="A62" s="34" t="s">
        <v>53</v>
      </c>
      <c r="E62" s="35" t="s">
        <v>49</v>
      </c>
    </row>
    <row r="63" spans="1:5" ht="12.75">
      <c r="A63" s="36" t="s">
        <v>55</v>
      </c>
      <c r="E63" s="37" t="s">
        <v>872</v>
      </c>
    </row>
    <row r="64" spans="1:5" ht="12.75">
      <c r="A64" t="s">
        <v>56</v>
      </c>
      <c r="E64" s="35" t="s">
        <v>49</v>
      </c>
    </row>
    <row r="65" spans="1:16" ht="12.75">
      <c r="A65" s="25" t="s">
        <v>47</v>
      </c>
      <c s="29" t="s">
        <v>199</v>
      </c>
      <c s="29" t="s">
        <v>838</v>
      </c>
      <c s="25" t="s">
        <v>49</v>
      </c>
      <c s="30" t="s">
        <v>839</v>
      </c>
      <c s="31" t="s">
        <v>142</v>
      </c>
      <c s="32">
        <v>115.6</v>
      </c>
      <c s="33">
        <v>0</v>
      </c>
      <c s="33">
        <f>ROUND(ROUND(H65,2)*ROUND(G65,3),2)</f>
      </c>
      <c s="31" t="s">
        <v>779</v>
      </c>
      <c r="O65">
        <f>(I65*21)/100</f>
      </c>
      <c t="s">
        <v>23</v>
      </c>
    </row>
    <row r="66" spans="1:5" ht="12.75">
      <c r="A66" s="34" t="s">
        <v>53</v>
      </c>
      <c r="E66" s="35" t="s">
        <v>49</v>
      </c>
    </row>
    <row r="67" spans="1:5" ht="25.5">
      <c r="A67" s="36" t="s">
        <v>55</v>
      </c>
      <c r="E67" s="37" t="s">
        <v>880</v>
      </c>
    </row>
    <row r="68" spans="1:5" ht="12.75">
      <c r="A68" t="s">
        <v>56</v>
      </c>
      <c r="E68" s="35" t="s">
        <v>49</v>
      </c>
    </row>
    <row r="69" spans="1:16" ht="12.75">
      <c r="A69" s="25" t="s">
        <v>47</v>
      </c>
      <c s="29" t="s">
        <v>205</v>
      </c>
      <c s="29" t="s">
        <v>881</v>
      </c>
      <c s="25" t="s">
        <v>49</v>
      </c>
      <c s="30" t="s">
        <v>882</v>
      </c>
      <c s="31" t="s">
        <v>121</v>
      </c>
      <c s="32">
        <v>1</v>
      </c>
      <c s="33">
        <v>0</v>
      </c>
      <c s="33">
        <f>ROUND(ROUND(H69,2)*ROUND(G69,3),2)</f>
      </c>
      <c s="31" t="s">
        <v>767</v>
      </c>
      <c r="O69">
        <f>(I69*21)/100</f>
      </c>
      <c t="s">
        <v>23</v>
      </c>
    </row>
    <row r="70" spans="1:5" ht="12.75">
      <c r="A70" s="34" t="s">
        <v>53</v>
      </c>
      <c r="E70" s="35" t="s">
        <v>49</v>
      </c>
    </row>
    <row r="71" spans="1:5" ht="12.75">
      <c r="A71" s="36" t="s">
        <v>55</v>
      </c>
      <c r="E71" s="37" t="s">
        <v>883</v>
      </c>
    </row>
    <row r="72" spans="1:5" ht="12.75">
      <c r="A72" t="s">
        <v>56</v>
      </c>
      <c r="E72"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0+O9+O22+O43+O56+O89</f>
      </c>
      <c t="s">
        <v>22</v>
      </c>
    </row>
    <row r="3" spans="1:16" ht="15" customHeight="1">
      <c r="A3" t="s">
        <v>12</v>
      </c>
      <c s="12" t="s">
        <v>14</v>
      </c>
      <c s="13" t="s">
        <v>15</v>
      </c>
      <c s="1"/>
      <c s="14" t="s">
        <v>16</v>
      </c>
      <c s="1"/>
      <c s="9"/>
      <c s="8" t="s">
        <v>884</v>
      </c>
      <c s="41">
        <f>0+I9+I22+I43+I56+I89</f>
      </c>
      <c s="10"/>
      <c r="O3" t="s">
        <v>19</v>
      </c>
      <c t="s">
        <v>23</v>
      </c>
    </row>
    <row r="4" spans="1:16" ht="15" customHeight="1">
      <c r="A4" t="s">
        <v>17</v>
      </c>
      <c s="12" t="s">
        <v>759</v>
      </c>
      <c s="13" t="s">
        <v>884</v>
      </c>
      <c s="1"/>
      <c s="14" t="s">
        <v>885</v>
      </c>
      <c s="1"/>
      <c s="1"/>
      <c s="11"/>
      <c s="11"/>
      <c s="1"/>
      <c r="O4" t="s">
        <v>20</v>
      </c>
      <c t="s">
        <v>23</v>
      </c>
    </row>
    <row r="5" spans="1:16" ht="12.75" customHeight="1">
      <c r="A5" t="s">
        <v>762</v>
      </c>
      <c s="16" t="s">
        <v>18</v>
      </c>
      <c s="17" t="s">
        <v>884</v>
      </c>
      <c s="6"/>
      <c s="18" t="s">
        <v>885</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29</v>
      </c>
      <c s="29" t="s">
        <v>765</v>
      </c>
      <c s="25" t="s">
        <v>49</v>
      </c>
      <c s="30" t="s">
        <v>766</v>
      </c>
      <c s="31" t="s">
        <v>104</v>
      </c>
      <c s="32">
        <v>4.14164</v>
      </c>
      <c s="33">
        <v>0</v>
      </c>
      <c s="33">
        <f>ROUND(ROUND(H10,2)*ROUND(G10,3),2)</f>
      </c>
      <c s="31" t="s">
        <v>767</v>
      </c>
      <c r="O10">
        <f>(I10*21)/100</f>
      </c>
      <c t="s">
        <v>23</v>
      </c>
    </row>
    <row r="11" spans="1:5" ht="12.75">
      <c r="A11" s="34" t="s">
        <v>53</v>
      </c>
      <c r="E11" s="35" t="s">
        <v>49</v>
      </c>
    </row>
    <row r="12" spans="1:5" ht="12.75">
      <c r="A12" s="36" t="s">
        <v>55</v>
      </c>
      <c r="E12" s="37" t="s">
        <v>886</v>
      </c>
    </row>
    <row r="13" spans="1:5" ht="12.75">
      <c r="A13" t="s">
        <v>56</v>
      </c>
      <c r="E13" s="35" t="s">
        <v>49</v>
      </c>
    </row>
    <row r="14" spans="1:16" ht="12.75">
      <c r="A14" s="25" t="s">
        <v>47</v>
      </c>
      <c s="29" t="s">
        <v>23</v>
      </c>
      <c s="29" t="s">
        <v>769</v>
      </c>
      <c s="25" t="s">
        <v>49</v>
      </c>
      <c s="30" t="s">
        <v>770</v>
      </c>
      <c s="31" t="s">
        <v>104</v>
      </c>
      <c s="32">
        <v>8</v>
      </c>
      <c s="33">
        <v>0</v>
      </c>
      <c s="33">
        <f>ROUND(ROUND(H14,2)*ROUND(G14,3),2)</f>
      </c>
      <c s="31" t="s">
        <v>767</v>
      </c>
      <c r="O14">
        <f>(I14*21)/100</f>
      </c>
      <c t="s">
        <v>23</v>
      </c>
    </row>
    <row r="15" spans="1:5" ht="12.75">
      <c r="A15" s="34" t="s">
        <v>53</v>
      </c>
      <c r="E15" s="35" t="s">
        <v>49</v>
      </c>
    </row>
    <row r="16" spans="1:5" ht="12.75">
      <c r="A16" s="36" t="s">
        <v>55</v>
      </c>
      <c r="E16" s="37" t="s">
        <v>887</v>
      </c>
    </row>
    <row r="17" spans="1:5" ht="12.75">
      <c r="A17" t="s">
        <v>56</v>
      </c>
      <c r="E17" s="35" t="s">
        <v>49</v>
      </c>
    </row>
    <row r="18" spans="1:16" ht="12.75">
      <c r="A18" s="25" t="s">
        <v>47</v>
      </c>
      <c s="29" t="s">
        <v>22</v>
      </c>
      <c s="29" t="s">
        <v>772</v>
      </c>
      <c s="25" t="s">
        <v>49</v>
      </c>
      <c s="30" t="s">
        <v>773</v>
      </c>
      <c s="31" t="s">
        <v>104</v>
      </c>
      <c s="32">
        <v>796.11926</v>
      </c>
      <c s="33">
        <v>0</v>
      </c>
      <c s="33">
        <f>ROUND(ROUND(H18,2)*ROUND(G18,3),2)</f>
      </c>
      <c s="31" t="s">
        <v>767</v>
      </c>
      <c r="O18">
        <f>(I18*21)/100</f>
      </c>
      <c t="s">
        <v>23</v>
      </c>
    </row>
    <row r="19" spans="1:5" ht="12.75">
      <c r="A19" s="34" t="s">
        <v>53</v>
      </c>
      <c r="E19" s="35" t="s">
        <v>49</v>
      </c>
    </row>
    <row r="20" spans="1:5" ht="331.5">
      <c r="A20" s="36" t="s">
        <v>55</v>
      </c>
      <c r="E20" s="37" t="s">
        <v>888</v>
      </c>
    </row>
    <row r="21" spans="1:5" ht="12.75">
      <c r="A21" t="s">
        <v>56</v>
      </c>
      <c r="E21" s="35" t="s">
        <v>49</v>
      </c>
    </row>
    <row r="22" spans="1:18" ht="12.75" customHeight="1">
      <c r="A22" s="6" t="s">
        <v>45</v>
      </c>
      <c s="6"/>
      <c s="39" t="s">
        <v>29</v>
      </c>
      <c s="6"/>
      <c s="27" t="s">
        <v>113</v>
      </c>
      <c s="6"/>
      <c s="6"/>
      <c s="6"/>
      <c s="40">
        <f>0+Q22</f>
      </c>
      <c s="6"/>
      <c r="O22">
        <f>0+R22</f>
      </c>
      <c r="Q22">
        <f>0+I23+I27+I31+I35+I39</f>
      </c>
      <c>
        <f>0+O23+O27+O31+O35+O39</f>
      </c>
    </row>
    <row r="23" spans="1:16" ht="12.75">
      <c r="A23" s="25" t="s">
        <v>47</v>
      </c>
      <c s="29" t="s">
        <v>33</v>
      </c>
      <c s="29" t="s">
        <v>784</v>
      </c>
      <c s="25" t="s">
        <v>49</v>
      </c>
      <c s="30" t="s">
        <v>785</v>
      </c>
      <c s="31" t="s">
        <v>786</v>
      </c>
      <c s="32">
        <v>3600</v>
      </c>
      <c s="33">
        <v>0</v>
      </c>
      <c s="33">
        <f>ROUND(ROUND(H23,2)*ROUND(G23,3),2)</f>
      </c>
      <c s="31" t="s">
        <v>779</v>
      </c>
      <c r="O23">
        <f>(I23*21)/100</f>
      </c>
      <c t="s">
        <v>23</v>
      </c>
    </row>
    <row r="24" spans="1:5" ht="12.75">
      <c r="A24" s="34" t="s">
        <v>53</v>
      </c>
      <c r="E24" s="35" t="s">
        <v>49</v>
      </c>
    </row>
    <row r="25" spans="1:5" ht="12.75">
      <c r="A25" s="36" t="s">
        <v>55</v>
      </c>
      <c r="E25" s="37" t="s">
        <v>889</v>
      </c>
    </row>
    <row r="26" spans="1:5" ht="12.75">
      <c r="A26" t="s">
        <v>56</v>
      </c>
      <c r="E26" s="35" t="s">
        <v>49</v>
      </c>
    </row>
    <row r="27" spans="1:16" ht="12.75">
      <c r="A27" s="25" t="s">
        <v>47</v>
      </c>
      <c s="29" t="s">
        <v>35</v>
      </c>
      <c s="29" t="s">
        <v>788</v>
      </c>
      <c s="25" t="s">
        <v>49</v>
      </c>
      <c s="30" t="s">
        <v>201</v>
      </c>
      <c s="31" t="s">
        <v>126</v>
      </c>
      <c s="32">
        <v>378.37363</v>
      </c>
      <c s="33">
        <v>0</v>
      </c>
      <c s="33">
        <f>ROUND(ROUND(H27,2)*ROUND(G27,3),2)</f>
      </c>
      <c s="31" t="s">
        <v>779</v>
      </c>
      <c r="O27">
        <f>(I27*21)/100</f>
      </c>
      <c t="s">
        <v>23</v>
      </c>
    </row>
    <row r="28" spans="1:5" ht="12.75">
      <c r="A28" s="34" t="s">
        <v>53</v>
      </c>
      <c r="E28" s="35" t="s">
        <v>49</v>
      </c>
    </row>
    <row r="29" spans="1:5" ht="280.5">
      <c r="A29" s="36" t="s">
        <v>55</v>
      </c>
      <c r="E29" s="37" t="s">
        <v>890</v>
      </c>
    </row>
    <row r="30" spans="1:5" ht="12.75">
      <c r="A30" t="s">
        <v>56</v>
      </c>
      <c r="E30" s="35" t="s">
        <v>49</v>
      </c>
    </row>
    <row r="31" spans="1:16" ht="12.75">
      <c r="A31" s="25" t="s">
        <v>47</v>
      </c>
      <c s="29" t="s">
        <v>37</v>
      </c>
      <c s="29" t="s">
        <v>790</v>
      </c>
      <c s="25" t="s">
        <v>49</v>
      </c>
      <c s="30" t="s">
        <v>791</v>
      </c>
      <c s="31" t="s">
        <v>126</v>
      </c>
      <c s="32">
        <v>19.686</v>
      </c>
      <c s="33">
        <v>0</v>
      </c>
      <c s="33">
        <f>ROUND(ROUND(H31,2)*ROUND(G31,3),2)</f>
      </c>
      <c s="31" t="s">
        <v>779</v>
      </c>
      <c r="O31">
        <f>(I31*21)/100</f>
      </c>
      <c t="s">
        <v>23</v>
      </c>
    </row>
    <row r="32" spans="1:5" ht="12.75">
      <c r="A32" s="34" t="s">
        <v>53</v>
      </c>
      <c r="E32" s="35" t="s">
        <v>49</v>
      </c>
    </row>
    <row r="33" spans="1:5" ht="76.5">
      <c r="A33" s="36" t="s">
        <v>55</v>
      </c>
      <c r="E33" s="37" t="s">
        <v>891</v>
      </c>
    </row>
    <row r="34" spans="1:5" ht="12.75">
      <c r="A34" t="s">
        <v>56</v>
      </c>
      <c r="E34" s="35" t="s">
        <v>49</v>
      </c>
    </row>
    <row r="35" spans="1:16" ht="12.75">
      <c r="A35" s="25" t="s">
        <v>47</v>
      </c>
      <c s="29" t="s">
        <v>73</v>
      </c>
      <c s="29" t="s">
        <v>793</v>
      </c>
      <c s="25" t="s">
        <v>49</v>
      </c>
      <c s="30" t="s">
        <v>233</v>
      </c>
      <c s="31" t="s">
        <v>126</v>
      </c>
      <c s="32">
        <v>159.91834</v>
      </c>
      <c s="33">
        <v>0</v>
      </c>
      <c s="33">
        <f>ROUND(ROUND(H35,2)*ROUND(G35,3),2)</f>
      </c>
      <c s="31" t="s">
        <v>779</v>
      </c>
      <c r="O35">
        <f>(I35*21)/100</f>
      </c>
      <c t="s">
        <v>23</v>
      </c>
    </row>
    <row r="36" spans="1:5" ht="12.75">
      <c r="A36" s="34" t="s">
        <v>53</v>
      </c>
      <c r="E36" s="35" t="s">
        <v>49</v>
      </c>
    </row>
    <row r="37" spans="1:5" ht="178.5">
      <c r="A37" s="36" t="s">
        <v>55</v>
      </c>
      <c r="E37" s="37" t="s">
        <v>892</v>
      </c>
    </row>
    <row r="38" spans="1:5" ht="12.75">
      <c r="A38" t="s">
        <v>56</v>
      </c>
      <c r="E38" s="35" t="s">
        <v>49</v>
      </c>
    </row>
    <row r="39" spans="1:16" ht="12.75">
      <c r="A39" s="25" t="s">
        <v>47</v>
      </c>
      <c s="29" t="s">
        <v>77</v>
      </c>
      <c s="29" t="s">
        <v>795</v>
      </c>
      <c s="25" t="s">
        <v>49</v>
      </c>
      <c s="30" t="s">
        <v>796</v>
      </c>
      <c s="31" t="s">
        <v>126</v>
      </c>
      <c s="32">
        <v>102.585</v>
      </c>
      <c s="33">
        <v>0</v>
      </c>
      <c s="33">
        <f>ROUND(ROUND(H39,2)*ROUND(G39,3),2)</f>
      </c>
      <c s="31" t="s">
        <v>779</v>
      </c>
      <c r="O39">
        <f>(I39*21)/100</f>
      </c>
      <c t="s">
        <v>23</v>
      </c>
    </row>
    <row r="40" spans="1:5" ht="12.75">
      <c r="A40" s="34" t="s">
        <v>53</v>
      </c>
      <c r="E40" s="35" t="s">
        <v>49</v>
      </c>
    </row>
    <row r="41" spans="1:5" ht="38.25">
      <c r="A41" s="36" t="s">
        <v>55</v>
      </c>
      <c r="E41" s="37" t="s">
        <v>893</v>
      </c>
    </row>
    <row r="42" spans="1:5" ht="12.75">
      <c r="A42" t="s">
        <v>56</v>
      </c>
      <c r="E42" s="35" t="s">
        <v>49</v>
      </c>
    </row>
    <row r="43" spans="1:18" ht="12.75" customHeight="1">
      <c r="A43" s="6" t="s">
        <v>45</v>
      </c>
      <c s="6"/>
      <c s="39" t="s">
        <v>33</v>
      </c>
      <c s="6"/>
      <c s="27" t="s">
        <v>272</v>
      </c>
      <c s="6"/>
      <c s="6"/>
      <c s="6"/>
      <c s="40">
        <f>0+Q43</f>
      </c>
      <c s="6"/>
      <c r="O43">
        <f>0+R43</f>
      </c>
      <c r="Q43">
        <f>0+I44+I48+I52</f>
      </c>
      <c>
        <f>0+O44+O48+O52</f>
      </c>
    </row>
    <row r="44" spans="1:16" ht="12.75">
      <c r="A44" s="25" t="s">
        <v>47</v>
      </c>
      <c s="29" t="s">
        <v>40</v>
      </c>
      <c s="29" t="s">
        <v>801</v>
      </c>
      <c s="25" t="s">
        <v>49</v>
      </c>
      <c s="30" t="s">
        <v>275</v>
      </c>
      <c s="31" t="s">
        <v>126</v>
      </c>
      <c s="32">
        <v>11.64</v>
      </c>
      <c s="33">
        <v>0</v>
      </c>
      <c s="33">
        <f>ROUND(ROUND(H44,2)*ROUND(G44,3),2)</f>
      </c>
      <c s="31" t="s">
        <v>779</v>
      </c>
      <c r="O44">
        <f>(I44*21)/100</f>
      </c>
      <c t="s">
        <v>23</v>
      </c>
    </row>
    <row r="45" spans="1:5" ht="12.75">
      <c r="A45" s="34" t="s">
        <v>53</v>
      </c>
      <c r="E45" s="35" t="s">
        <v>49</v>
      </c>
    </row>
    <row r="46" spans="1:5" ht="38.25">
      <c r="A46" s="36" t="s">
        <v>55</v>
      </c>
      <c r="E46" s="37" t="s">
        <v>894</v>
      </c>
    </row>
    <row r="47" spans="1:5" ht="12.75">
      <c r="A47" t="s">
        <v>56</v>
      </c>
      <c r="E47" s="35" t="s">
        <v>49</v>
      </c>
    </row>
    <row r="48" spans="1:16" ht="12.75">
      <c r="A48" s="25" t="s">
        <v>47</v>
      </c>
      <c s="29" t="s">
        <v>42</v>
      </c>
      <c s="29" t="s">
        <v>803</v>
      </c>
      <c s="25" t="s">
        <v>49</v>
      </c>
      <c s="30" t="s">
        <v>804</v>
      </c>
      <c s="31" t="s">
        <v>126</v>
      </c>
      <c s="32">
        <v>14.441</v>
      </c>
      <c s="33">
        <v>0</v>
      </c>
      <c s="33">
        <f>ROUND(ROUND(H48,2)*ROUND(G48,3),2)</f>
      </c>
      <c s="31" t="s">
        <v>779</v>
      </c>
      <c r="O48">
        <f>(I48*21)/100</f>
      </c>
      <c t="s">
        <v>23</v>
      </c>
    </row>
    <row r="49" spans="1:5" ht="12.75">
      <c r="A49" s="34" t="s">
        <v>53</v>
      </c>
      <c r="E49" s="35" t="s">
        <v>49</v>
      </c>
    </row>
    <row r="50" spans="1:5" ht="38.25">
      <c r="A50" s="36" t="s">
        <v>55</v>
      </c>
      <c r="E50" s="37" t="s">
        <v>895</v>
      </c>
    </row>
    <row r="51" spans="1:5" ht="12.75">
      <c r="A51" t="s">
        <v>56</v>
      </c>
      <c r="E51" s="35" t="s">
        <v>49</v>
      </c>
    </row>
    <row r="52" spans="1:16" ht="12.75">
      <c r="A52" s="25" t="s">
        <v>47</v>
      </c>
      <c s="29" t="s">
        <v>44</v>
      </c>
      <c s="29" t="s">
        <v>806</v>
      </c>
      <c s="25" t="s">
        <v>49</v>
      </c>
      <c s="30" t="s">
        <v>807</v>
      </c>
      <c s="31" t="s">
        <v>126</v>
      </c>
      <c s="32">
        <v>11.64</v>
      </c>
      <c s="33">
        <v>0</v>
      </c>
      <c s="33">
        <f>ROUND(ROUND(H52,2)*ROUND(G52,3),2)</f>
      </c>
      <c s="31" t="s">
        <v>779</v>
      </c>
      <c r="O52">
        <f>(I52*21)/100</f>
      </c>
      <c t="s">
        <v>23</v>
      </c>
    </row>
    <row r="53" spans="1:5" ht="12.75">
      <c r="A53" s="34" t="s">
        <v>53</v>
      </c>
      <c r="E53" s="35" t="s">
        <v>49</v>
      </c>
    </row>
    <row r="54" spans="1:5" ht="38.25">
      <c r="A54" s="36" t="s">
        <v>55</v>
      </c>
      <c r="E54" s="37" t="s">
        <v>894</v>
      </c>
    </row>
    <row r="55" spans="1:5" ht="12.75">
      <c r="A55" t="s">
        <v>56</v>
      </c>
      <c r="E55" s="35" t="s">
        <v>49</v>
      </c>
    </row>
    <row r="56" spans="1:18" ht="12.75" customHeight="1">
      <c r="A56" s="6" t="s">
        <v>45</v>
      </c>
      <c s="6"/>
      <c s="39" t="s">
        <v>77</v>
      </c>
      <c s="6"/>
      <c s="27" t="s">
        <v>820</v>
      </c>
      <c s="6"/>
      <c s="6"/>
      <c s="6"/>
      <c s="40">
        <f>0+Q56</f>
      </c>
      <c s="6"/>
      <c r="O56">
        <f>0+R56</f>
      </c>
      <c r="Q56">
        <f>0+I57+I61+I65+I69+I73+I77+I81+I85</f>
      </c>
      <c>
        <f>0+O57+O61+O65+O69+O73+O77+O81+O85</f>
      </c>
    </row>
    <row r="57" spans="1:16" ht="12.75">
      <c r="A57" s="25" t="s">
        <v>47</v>
      </c>
      <c s="29" t="s">
        <v>89</v>
      </c>
      <c s="29" t="s">
        <v>867</v>
      </c>
      <c s="25" t="s">
        <v>49</v>
      </c>
      <c s="30" t="s">
        <v>868</v>
      </c>
      <c s="31" t="s">
        <v>142</v>
      </c>
      <c s="32">
        <v>4</v>
      </c>
      <c s="33">
        <v>0</v>
      </c>
      <c s="33">
        <f>ROUND(ROUND(H57,2)*ROUND(G57,3),2)</f>
      </c>
      <c s="31" t="s">
        <v>779</v>
      </c>
      <c r="O57">
        <f>(I57*21)/100</f>
      </c>
      <c t="s">
        <v>23</v>
      </c>
    </row>
    <row r="58" spans="1:5" ht="12.75">
      <c r="A58" s="34" t="s">
        <v>53</v>
      </c>
      <c r="E58" s="35" t="s">
        <v>49</v>
      </c>
    </row>
    <row r="59" spans="1:5" ht="12.75">
      <c r="A59" s="36" t="s">
        <v>55</v>
      </c>
      <c r="E59" s="37" t="s">
        <v>896</v>
      </c>
    </row>
    <row r="60" spans="1:5" ht="12.75">
      <c r="A60" t="s">
        <v>56</v>
      </c>
      <c r="E60" s="35" t="s">
        <v>49</v>
      </c>
    </row>
    <row r="61" spans="1:16" ht="12.75">
      <c r="A61" s="25" t="s">
        <v>47</v>
      </c>
      <c s="29" t="s">
        <v>94</v>
      </c>
      <c s="29" t="s">
        <v>870</v>
      </c>
      <c s="25" t="s">
        <v>49</v>
      </c>
      <c s="30" t="s">
        <v>871</v>
      </c>
      <c s="31" t="s">
        <v>142</v>
      </c>
      <c s="32">
        <v>55</v>
      </c>
      <c s="33">
        <v>0</v>
      </c>
      <c s="33">
        <f>ROUND(ROUND(H61,2)*ROUND(G61,3),2)</f>
      </c>
      <c s="31" t="s">
        <v>779</v>
      </c>
      <c r="O61">
        <f>(I61*21)/100</f>
      </c>
      <c t="s">
        <v>23</v>
      </c>
    </row>
    <row r="62" spans="1:5" ht="12.75">
      <c r="A62" s="34" t="s">
        <v>53</v>
      </c>
      <c r="E62" s="35" t="s">
        <v>49</v>
      </c>
    </row>
    <row r="63" spans="1:5" ht="12.75">
      <c r="A63" s="36" t="s">
        <v>55</v>
      </c>
      <c r="E63" s="37" t="s">
        <v>897</v>
      </c>
    </row>
    <row r="64" spans="1:5" ht="12.75">
      <c r="A64" t="s">
        <v>56</v>
      </c>
      <c r="E64" s="35" t="s">
        <v>49</v>
      </c>
    </row>
    <row r="65" spans="1:16" ht="12.75">
      <c r="A65" s="25" t="s">
        <v>47</v>
      </c>
      <c s="29" t="s">
        <v>199</v>
      </c>
      <c s="29" t="s">
        <v>873</v>
      </c>
      <c s="25" t="s">
        <v>49</v>
      </c>
      <c s="30" t="s">
        <v>874</v>
      </c>
      <c s="31" t="s">
        <v>121</v>
      </c>
      <c s="32">
        <v>3</v>
      </c>
      <c s="33">
        <v>0</v>
      </c>
      <c s="33">
        <f>ROUND(ROUND(H65,2)*ROUND(G65,3),2)</f>
      </c>
      <c s="31" t="s">
        <v>779</v>
      </c>
      <c r="O65">
        <f>(I65*21)/100</f>
      </c>
      <c t="s">
        <v>23</v>
      </c>
    </row>
    <row r="66" spans="1:5" ht="12.75">
      <c r="A66" s="34" t="s">
        <v>53</v>
      </c>
      <c r="E66" s="35" t="s">
        <v>49</v>
      </c>
    </row>
    <row r="67" spans="1:5" ht="38.25">
      <c r="A67" s="36" t="s">
        <v>55</v>
      </c>
      <c r="E67" s="37" t="s">
        <v>898</v>
      </c>
    </row>
    <row r="68" spans="1:5" ht="12.75">
      <c r="A68" t="s">
        <v>56</v>
      </c>
      <c r="E68" s="35" t="s">
        <v>49</v>
      </c>
    </row>
    <row r="69" spans="1:16" ht="12.75">
      <c r="A69" s="25" t="s">
        <v>47</v>
      </c>
      <c s="29" t="s">
        <v>205</v>
      </c>
      <c s="29" t="s">
        <v>899</v>
      </c>
      <c s="25" t="s">
        <v>49</v>
      </c>
      <c s="30" t="s">
        <v>900</v>
      </c>
      <c s="31" t="s">
        <v>121</v>
      </c>
      <c s="32">
        <v>1</v>
      </c>
      <c s="33">
        <v>0</v>
      </c>
      <c s="33">
        <f>ROUND(ROUND(H69,2)*ROUND(G69,3),2)</f>
      </c>
      <c s="31" t="s">
        <v>779</v>
      </c>
      <c r="O69">
        <f>(I69*21)/100</f>
      </c>
      <c t="s">
        <v>23</v>
      </c>
    </row>
    <row r="70" spans="1:5" ht="12.75">
      <c r="A70" s="34" t="s">
        <v>53</v>
      </c>
      <c r="E70" s="35" t="s">
        <v>49</v>
      </c>
    </row>
    <row r="71" spans="1:5" ht="12.75">
      <c r="A71" s="36" t="s">
        <v>55</v>
      </c>
      <c r="E71" s="37" t="s">
        <v>901</v>
      </c>
    </row>
    <row r="72" spans="1:5" ht="12.75">
      <c r="A72" t="s">
        <v>56</v>
      </c>
      <c r="E72" s="35" t="s">
        <v>49</v>
      </c>
    </row>
    <row r="73" spans="1:16" ht="12.75">
      <c r="A73" s="25" t="s">
        <v>47</v>
      </c>
      <c s="29" t="s">
        <v>210</v>
      </c>
      <c s="29" t="s">
        <v>876</v>
      </c>
      <c s="25" t="s">
        <v>49</v>
      </c>
      <c s="30" t="s">
        <v>877</v>
      </c>
      <c s="31" t="s">
        <v>142</v>
      </c>
      <c s="32">
        <v>4</v>
      </c>
      <c s="33">
        <v>0</v>
      </c>
      <c s="33">
        <f>ROUND(ROUND(H73,2)*ROUND(G73,3),2)</f>
      </c>
      <c s="31" t="s">
        <v>779</v>
      </c>
      <c r="O73">
        <f>(I73*21)/100</f>
      </c>
      <c t="s">
        <v>23</v>
      </c>
    </row>
    <row r="74" spans="1:5" ht="12.75">
      <c r="A74" s="34" t="s">
        <v>53</v>
      </c>
      <c r="E74" s="35" t="s">
        <v>49</v>
      </c>
    </row>
    <row r="75" spans="1:5" ht="12.75">
      <c r="A75" s="36" t="s">
        <v>55</v>
      </c>
      <c r="E75" s="37" t="s">
        <v>896</v>
      </c>
    </row>
    <row r="76" spans="1:5" ht="12.75">
      <c r="A76" t="s">
        <v>56</v>
      </c>
      <c r="E76" s="35" t="s">
        <v>49</v>
      </c>
    </row>
    <row r="77" spans="1:16" ht="12.75">
      <c r="A77" s="25" t="s">
        <v>47</v>
      </c>
      <c s="29" t="s">
        <v>214</v>
      </c>
      <c s="29" t="s">
        <v>878</v>
      </c>
      <c s="25" t="s">
        <v>49</v>
      </c>
      <c s="30" t="s">
        <v>879</v>
      </c>
      <c s="31" t="s">
        <v>142</v>
      </c>
      <c s="32">
        <v>55</v>
      </c>
      <c s="33">
        <v>0</v>
      </c>
      <c s="33">
        <f>ROUND(ROUND(H77,2)*ROUND(G77,3),2)</f>
      </c>
      <c s="31" t="s">
        <v>779</v>
      </c>
      <c r="O77">
        <f>(I77*21)/100</f>
      </c>
      <c t="s">
        <v>23</v>
      </c>
    </row>
    <row r="78" spans="1:5" ht="12.75">
      <c r="A78" s="34" t="s">
        <v>53</v>
      </c>
      <c r="E78" s="35" t="s">
        <v>49</v>
      </c>
    </row>
    <row r="79" spans="1:5" ht="12.75">
      <c r="A79" s="36" t="s">
        <v>55</v>
      </c>
      <c r="E79" s="37" t="s">
        <v>897</v>
      </c>
    </row>
    <row r="80" spans="1:5" ht="12.75">
      <c r="A80" t="s">
        <v>56</v>
      </c>
      <c r="E80" s="35" t="s">
        <v>49</v>
      </c>
    </row>
    <row r="81" spans="1:16" ht="12.75">
      <c r="A81" s="25" t="s">
        <v>47</v>
      </c>
      <c s="29" t="s">
        <v>219</v>
      </c>
      <c s="29" t="s">
        <v>838</v>
      </c>
      <c s="25" t="s">
        <v>49</v>
      </c>
      <c s="30" t="s">
        <v>839</v>
      </c>
      <c s="31" t="s">
        <v>142</v>
      </c>
      <c s="32">
        <v>59</v>
      </c>
      <c s="33">
        <v>0</v>
      </c>
      <c s="33">
        <f>ROUND(ROUND(H81,2)*ROUND(G81,3),2)</f>
      </c>
      <c s="31" t="s">
        <v>779</v>
      </c>
      <c r="O81">
        <f>(I81*21)/100</f>
      </c>
      <c t="s">
        <v>23</v>
      </c>
    </row>
    <row r="82" spans="1:5" ht="12.75">
      <c r="A82" s="34" t="s">
        <v>53</v>
      </c>
      <c r="E82" s="35" t="s">
        <v>49</v>
      </c>
    </row>
    <row r="83" spans="1:5" ht="25.5">
      <c r="A83" s="36" t="s">
        <v>55</v>
      </c>
      <c r="E83" s="37" t="s">
        <v>902</v>
      </c>
    </row>
    <row r="84" spans="1:5" ht="12.75">
      <c r="A84" t="s">
        <v>56</v>
      </c>
      <c r="E84" s="35" t="s">
        <v>49</v>
      </c>
    </row>
    <row r="85" spans="1:16" ht="12.75">
      <c r="A85" s="25" t="s">
        <v>47</v>
      </c>
      <c s="29" t="s">
        <v>225</v>
      </c>
      <c s="29" t="s">
        <v>881</v>
      </c>
      <c s="25" t="s">
        <v>49</v>
      </c>
      <c s="30" t="s">
        <v>882</v>
      </c>
      <c s="31" t="s">
        <v>121</v>
      </c>
      <c s="32">
        <v>1</v>
      </c>
      <c s="33">
        <v>0</v>
      </c>
      <c s="33">
        <f>ROUND(ROUND(H85,2)*ROUND(G85,3),2)</f>
      </c>
      <c s="31" t="s">
        <v>767</v>
      </c>
      <c r="O85">
        <f>(I85*21)/100</f>
      </c>
      <c t="s">
        <v>23</v>
      </c>
    </row>
    <row r="86" spans="1:5" ht="12.75">
      <c r="A86" s="34" t="s">
        <v>53</v>
      </c>
      <c r="E86" s="35" t="s">
        <v>49</v>
      </c>
    </row>
    <row r="87" spans="1:5" ht="12.75">
      <c r="A87" s="36" t="s">
        <v>55</v>
      </c>
      <c r="E87" s="37" t="s">
        <v>903</v>
      </c>
    </row>
    <row r="88" spans="1:5" ht="12.75">
      <c r="A88" t="s">
        <v>56</v>
      </c>
      <c r="E88" s="35" t="s">
        <v>49</v>
      </c>
    </row>
    <row r="89" spans="1:18" ht="12.75" customHeight="1">
      <c r="A89" s="6" t="s">
        <v>45</v>
      </c>
      <c s="6"/>
      <c s="39" t="s">
        <v>40</v>
      </c>
      <c s="6"/>
      <c s="27" t="s">
        <v>843</v>
      </c>
      <c s="6"/>
      <c s="6"/>
      <c s="6"/>
      <c s="40">
        <f>0+Q89</f>
      </c>
      <c s="6"/>
      <c r="O89">
        <f>0+R89</f>
      </c>
      <c r="Q89">
        <f>0+I90+I94+I98</f>
      </c>
      <c>
        <f>0+O90+O94+O98</f>
      </c>
    </row>
    <row r="90" spans="1:16" ht="12.75">
      <c r="A90" s="25" t="s">
        <v>47</v>
      </c>
      <c s="29" t="s">
        <v>231</v>
      </c>
      <c s="29" t="s">
        <v>846</v>
      </c>
      <c s="25" t="s">
        <v>49</v>
      </c>
      <c s="30" t="s">
        <v>847</v>
      </c>
      <c s="31" t="s">
        <v>121</v>
      </c>
      <c s="32">
        <v>2</v>
      </c>
      <c s="33">
        <v>0</v>
      </c>
      <c s="33">
        <f>ROUND(ROUND(H90,2)*ROUND(G90,3),2)</f>
      </c>
      <c s="31" t="s">
        <v>779</v>
      </c>
      <c r="O90">
        <f>(I90*21)/100</f>
      </c>
      <c t="s">
        <v>23</v>
      </c>
    </row>
    <row r="91" spans="1:5" ht="12.75">
      <c r="A91" s="34" t="s">
        <v>53</v>
      </c>
      <c r="E91" s="35" t="s">
        <v>49</v>
      </c>
    </row>
    <row r="92" spans="1:5" ht="12.75">
      <c r="A92" s="36" t="s">
        <v>55</v>
      </c>
      <c r="E92" s="37" t="s">
        <v>904</v>
      </c>
    </row>
    <row r="93" spans="1:5" ht="12.75">
      <c r="A93" t="s">
        <v>56</v>
      </c>
      <c r="E93" s="35" t="s">
        <v>49</v>
      </c>
    </row>
    <row r="94" spans="1:16" ht="12.75">
      <c r="A94" s="25" t="s">
        <v>47</v>
      </c>
      <c s="29" t="s">
        <v>237</v>
      </c>
      <c s="29" t="s">
        <v>852</v>
      </c>
      <c s="25" t="s">
        <v>49</v>
      </c>
      <c s="30" t="s">
        <v>853</v>
      </c>
      <c s="31" t="s">
        <v>142</v>
      </c>
      <c s="32">
        <v>44.06</v>
      </c>
      <c s="33">
        <v>0</v>
      </c>
      <c s="33">
        <f>ROUND(ROUND(H94,2)*ROUND(G94,3),2)</f>
      </c>
      <c s="31" t="s">
        <v>779</v>
      </c>
      <c r="O94">
        <f>(I94*21)/100</f>
      </c>
      <c t="s">
        <v>23</v>
      </c>
    </row>
    <row r="95" spans="1:5" ht="12.75">
      <c r="A95" s="34" t="s">
        <v>53</v>
      </c>
      <c r="E95" s="35" t="s">
        <v>49</v>
      </c>
    </row>
    <row r="96" spans="1:5" ht="12.75">
      <c r="A96" s="36" t="s">
        <v>55</v>
      </c>
      <c r="E96" s="37" t="s">
        <v>905</v>
      </c>
    </row>
    <row r="97" spans="1:5" ht="12.75">
      <c r="A97" t="s">
        <v>56</v>
      </c>
      <c r="E97" s="35" t="s">
        <v>49</v>
      </c>
    </row>
    <row r="98" spans="1:16" ht="12.75">
      <c r="A98" s="25" t="s">
        <v>47</v>
      </c>
      <c s="29" t="s">
        <v>243</v>
      </c>
      <c s="29" t="s">
        <v>855</v>
      </c>
      <c s="25" t="s">
        <v>49</v>
      </c>
      <c s="30" t="s">
        <v>856</v>
      </c>
      <c s="31" t="s">
        <v>126</v>
      </c>
      <c s="32">
        <v>0.721</v>
      </c>
      <c s="33">
        <v>0</v>
      </c>
      <c s="33">
        <f>ROUND(ROUND(H98,2)*ROUND(G98,3),2)</f>
      </c>
      <c s="31" t="s">
        <v>767</v>
      </c>
      <c r="O98">
        <f>(I98*21)/100</f>
      </c>
      <c t="s">
        <v>23</v>
      </c>
    </row>
    <row r="99" spans="1:5" ht="12.75">
      <c r="A99" s="34" t="s">
        <v>53</v>
      </c>
      <c r="E99" s="35" t="s">
        <v>49</v>
      </c>
    </row>
    <row r="100" spans="1:5" ht="12.75">
      <c r="A100" s="36" t="s">
        <v>55</v>
      </c>
      <c r="E100" s="37" t="s">
        <v>906</v>
      </c>
    </row>
    <row r="101" spans="1:5" ht="12.75">
      <c r="A101" t="s">
        <v>56</v>
      </c>
      <c r="E101"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0+O9+O22+O67+O76+O97+O126</f>
      </c>
      <c t="s">
        <v>22</v>
      </c>
    </row>
    <row r="3" spans="1:16" ht="15" customHeight="1">
      <c r="A3" t="s">
        <v>12</v>
      </c>
      <c s="12" t="s">
        <v>14</v>
      </c>
      <c s="13" t="s">
        <v>15</v>
      </c>
      <c s="1"/>
      <c s="14" t="s">
        <v>16</v>
      </c>
      <c s="1"/>
      <c s="9"/>
      <c s="8" t="s">
        <v>907</v>
      </c>
      <c s="41">
        <f>0+I9+I22+I67+I76+I97+I126</f>
      </c>
      <c s="10"/>
      <c r="O3" t="s">
        <v>19</v>
      </c>
      <c t="s">
        <v>23</v>
      </c>
    </row>
    <row r="4" spans="1:16" ht="15" customHeight="1">
      <c r="A4" t="s">
        <v>17</v>
      </c>
      <c s="12" t="s">
        <v>759</v>
      </c>
      <c s="13" t="s">
        <v>907</v>
      </c>
      <c s="1"/>
      <c s="14" t="s">
        <v>908</v>
      </c>
      <c s="1"/>
      <c s="1"/>
      <c s="11"/>
      <c s="11"/>
      <c s="1"/>
      <c r="O4" t="s">
        <v>20</v>
      </c>
      <c t="s">
        <v>23</v>
      </c>
    </row>
    <row r="5" spans="1:16" ht="12.75" customHeight="1">
      <c r="A5" t="s">
        <v>762</v>
      </c>
      <c s="16" t="s">
        <v>18</v>
      </c>
      <c s="17" t="s">
        <v>907</v>
      </c>
      <c s="6"/>
      <c s="18" t="s">
        <v>908</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f>
      </c>
      <c>
        <f>0+O10+O14+O18</f>
      </c>
    </row>
    <row r="10" spans="1:16" ht="12.75">
      <c r="A10" s="25" t="s">
        <v>47</v>
      </c>
      <c s="29" t="s">
        <v>29</v>
      </c>
      <c s="29" t="s">
        <v>765</v>
      </c>
      <c s="25" t="s">
        <v>49</v>
      </c>
      <c s="30" t="s">
        <v>766</v>
      </c>
      <c s="31" t="s">
        <v>104</v>
      </c>
      <c s="32">
        <v>20.13072</v>
      </c>
      <c s="33">
        <v>0</v>
      </c>
      <c s="33">
        <f>ROUND(ROUND(H10,2)*ROUND(G10,3),2)</f>
      </c>
      <c s="31" t="s">
        <v>767</v>
      </c>
      <c r="O10">
        <f>(I10*21)/100</f>
      </c>
      <c t="s">
        <v>23</v>
      </c>
    </row>
    <row r="11" spans="1:5" ht="12.75">
      <c r="A11" s="34" t="s">
        <v>53</v>
      </c>
      <c r="E11" s="35" t="s">
        <v>49</v>
      </c>
    </row>
    <row r="12" spans="1:5" ht="12.75">
      <c r="A12" s="36" t="s">
        <v>55</v>
      </c>
      <c r="E12" s="37" t="s">
        <v>909</v>
      </c>
    </row>
    <row r="13" spans="1:5" ht="12.75">
      <c r="A13" t="s">
        <v>56</v>
      </c>
      <c r="E13" s="35" t="s">
        <v>49</v>
      </c>
    </row>
    <row r="14" spans="1:16" ht="12.75">
      <c r="A14" s="25" t="s">
        <v>47</v>
      </c>
      <c s="29" t="s">
        <v>23</v>
      </c>
      <c s="29" t="s">
        <v>769</v>
      </c>
      <c s="25" t="s">
        <v>49</v>
      </c>
      <c s="30" t="s">
        <v>770</v>
      </c>
      <c s="31" t="s">
        <v>104</v>
      </c>
      <c s="32">
        <v>16.51</v>
      </c>
      <c s="33">
        <v>0</v>
      </c>
      <c s="33">
        <f>ROUND(ROUND(H14,2)*ROUND(G14,3),2)</f>
      </c>
      <c s="31" t="s">
        <v>767</v>
      </c>
      <c r="O14">
        <f>(I14*21)/100</f>
      </c>
      <c t="s">
        <v>23</v>
      </c>
    </row>
    <row r="15" spans="1:5" ht="12.75">
      <c r="A15" s="34" t="s">
        <v>53</v>
      </c>
      <c r="E15" s="35" t="s">
        <v>49</v>
      </c>
    </row>
    <row r="16" spans="1:5" ht="38.25">
      <c r="A16" s="36" t="s">
        <v>55</v>
      </c>
      <c r="E16" s="37" t="s">
        <v>910</v>
      </c>
    </row>
    <row r="17" spans="1:5" ht="12.75">
      <c r="A17" t="s">
        <v>56</v>
      </c>
      <c r="E17" s="35" t="s">
        <v>49</v>
      </c>
    </row>
    <row r="18" spans="1:16" ht="12.75">
      <c r="A18" s="25" t="s">
        <v>47</v>
      </c>
      <c s="29" t="s">
        <v>22</v>
      </c>
      <c s="29" t="s">
        <v>772</v>
      </c>
      <c s="25" t="s">
        <v>49</v>
      </c>
      <c s="30" t="s">
        <v>773</v>
      </c>
      <c s="31" t="s">
        <v>104</v>
      </c>
      <c s="32">
        <v>5418.43079</v>
      </c>
      <c s="33">
        <v>0</v>
      </c>
      <c s="33">
        <f>ROUND(ROUND(H18,2)*ROUND(G18,3),2)</f>
      </c>
      <c s="31" t="s">
        <v>767</v>
      </c>
      <c r="O18">
        <f>(I18*21)/100</f>
      </c>
      <c t="s">
        <v>23</v>
      </c>
    </row>
    <row r="19" spans="1:5" ht="12.75">
      <c r="A19" s="34" t="s">
        <v>53</v>
      </c>
      <c r="E19" s="35" t="s">
        <v>49</v>
      </c>
    </row>
    <row r="20" spans="1:5" ht="409.5">
      <c r="A20" s="36" t="s">
        <v>55</v>
      </c>
      <c r="E20" s="37" t="s">
        <v>911</v>
      </c>
    </row>
    <row r="21" spans="1:5" ht="12.75">
      <c r="A21" t="s">
        <v>56</v>
      </c>
      <c r="E21" s="35" t="s">
        <v>49</v>
      </c>
    </row>
    <row r="22" spans="1:18" ht="12.75" customHeight="1">
      <c r="A22" s="6" t="s">
        <v>45</v>
      </c>
      <c s="6"/>
      <c s="39" t="s">
        <v>29</v>
      </c>
      <c s="6"/>
      <c s="27" t="s">
        <v>113</v>
      </c>
      <c s="6"/>
      <c s="6"/>
      <c s="6"/>
      <c s="40">
        <f>0+Q22</f>
      </c>
      <c s="6"/>
      <c r="O22">
        <f>0+R22</f>
      </c>
      <c r="Q22">
        <f>0+I23+I27+I31+I35+I39+I43+I47+I51+I55+I59+I63</f>
      </c>
      <c>
        <f>0+O23+O27+O31+O35+O39+O43+O47+O51+O55+O59+O63</f>
      </c>
    </row>
    <row r="23" spans="1:16" ht="25.5">
      <c r="A23" s="25" t="s">
        <v>47</v>
      </c>
      <c s="29" t="s">
        <v>33</v>
      </c>
      <c s="29" t="s">
        <v>778</v>
      </c>
      <c s="25" t="s">
        <v>49</v>
      </c>
      <c s="30" t="s">
        <v>169</v>
      </c>
      <c s="31" t="s">
        <v>126</v>
      </c>
      <c s="32">
        <v>25.62281</v>
      </c>
      <c s="33">
        <v>0</v>
      </c>
      <c s="33">
        <f>ROUND(ROUND(H23,2)*ROUND(G23,3),2)</f>
      </c>
      <c s="31" t="s">
        <v>779</v>
      </c>
      <c r="O23">
        <f>(I23*21)/100</f>
      </c>
      <c t="s">
        <v>23</v>
      </c>
    </row>
    <row r="24" spans="1:5" ht="12.75">
      <c r="A24" s="34" t="s">
        <v>53</v>
      </c>
      <c r="E24" s="35" t="s">
        <v>49</v>
      </c>
    </row>
    <row r="25" spans="1:5" ht="12.75">
      <c r="A25" s="36" t="s">
        <v>55</v>
      </c>
      <c r="E25" s="37" t="s">
        <v>912</v>
      </c>
    </row>
    <row r="26" spans="1:5" ht="12.75">
      <c r="A26" t="s">
        <v>56</v>
      </c>
      <c r="E26" s="35" t="s">
        <v>49</v>
      </c>
    </row>
    <row r="27" spans="1:16" ht="12.75">
      <c r="A27" s="25" t="s">
        <v>47</v>
      </c>
      <c s="29" t="s">
        <v>35</v>
      </c>
      <c s="29" t="s">
        <v>913</v>
      </c>
      <c s="25" t="s">
        <v>49</v>
      </c>
      <c s="30" t="s">
        <v>173</v>
      </c>
      <c s="31" t="s">
        <v>142</v>
      </c>
      <c s="32">
        <v>13</v>
      </c>
      <c s="33">
        <v>0</v>
      </c>
      <c s="33">
        <f>ROUND(ROUND(H27,2)*ROUND(G27,3),2)</f>
      </c>
      <c s="31" t="s">
        <v>779</v>
      </c>
      <c r="O27">
        <f>(I27*21)/100</f>
      </c>
      <c t="s">
        <v>23</v>
      </c>
    </row>
    <row r="28" spans="1:5" ht="12.75">
      <c r="A28" s="34" t="s">
        <v>53</v>
      </c>
      <c r="E28" s="35" t="s">
        <v>49</v>
      </c>
    </row>
    <row r="29" spans="1:5" ht="12.75">
      <c r="A29" s="36" t="s">
        <v>55</v>
      </c>
      <c r="E29" s="37" t="s">
        <v>914</v>
      </c>
    </row>
    <row r="30" spans="1:5" ht="12.75">
      <c r="A30" t="s">
        <v>56</v>
      </c>
      <c r="E30" s="35" t="s">
        <v>49</v>
      </c>
    </row>
    <row r="31" spans="1:16" ht="25.5">
      <c r="A31" s="25" t="s">
        <v>47</v>
      </c>
      <c s="29" t="s">
        <v>37</v>
      </c>
      <c s="29" t="s">
        <v>781</v>
      </c>
      <c s="25" t="s">
        <v>49</v>
      </c>
      <c s="30" t="s">
        <v>782</v>
      </c>
      <c s="31" t="s">
        <v>126</v>
      </c>
      <c s="32">
        <v>10.51955</v>
      </c>
      <c s="33">
        <v>0</v>
      </c>
      <c s="33">
        <f>ROUND(ROUND(H31,2)*ROUND(G31,3),2)</f>
      </c>
      <c s="31" t="s">
        <v>779</v>
      </c>
      <c r="O31">
        <f>(I31*21)/100</f>
      </c>
      <c t="s">
        <v>23</v>
      </c>
    </row>
    <row r="32" spans="1:5" ht="12.75">
      <c r="A32" s="34" t="s">
        <v>53</v>
      </c>
      <c r="E32" s="35" t="s">
        <v>49</v>
      </c>
    </row>
    <row r="33" spans="1:5" ht="25.5">
      <c r="A33" s="36" t="s">
        <v>55</v>
      </c>
      <c r="E33" s="37" t="s">
        <v>915</v>
      </c>
    </row>
    <row r="34" spans="1:5" ht="12.75">
      <c r="A34" t="s">
        <v>56</v>
      </c>
      <c r="E34" s="35" t="s">
        <v>49</v>
      </c>
    </row>
    <row r="35" spans="1:16" ht="12.75">
      <c r="A35" s="25" t="s">
        <v>47</v>
      </c>
      <c s="29" t="s">
        <v>73</v>
      </c>
      <c s="29" t="s">
        <v>784</v>
      </c>
      <c s="25" t="s">
        <v>49</v>
      </c>
      <c s="30" t="s">
        <v>785</v>
      </c>
      <c s="31" t="s">
        <v>786</v>
      </c>
      <c s="32">
        <v>2160</v>
      </c>
      <c s="33">
        <v>0</v>
      </c>
      <c s="33">
        <f>ROUND(ROUND(H35,2)*ROUND(G35,3),2)</f>
      </c>
      <c s="31" t="s">
        <v>779</v>
      </c>
      <c r="O35">
        <f>(I35*21)/100</f>
      </c>
      <c t="s">
        <v>23</v>
      </c>
    </row>
    <row r="36" spans="1:5" ht="12.75">
      <c r="A36" s="34" t="s">
        <v>53</v>
      </c>
      <c r="E36" s="35" t="s">
        <v>49</v>
      </c>
    </row>
    <row r="37" spans="1:5" ht="12.75">
      <c r="A37" s="36" t="s">
        <v>55</v>
      </c>
      <c r="E37" s="37" t="s">
        <v>916</v>
      </c>
    </row>
    <row r="38" spans="1:5" ht="12.75">
      <c r="A38" t="s">
        <v>56</v>
      </c>
      <c r="E38" s="35" t="s">
        <v>49</v>
      </c>
    </row>
    <row r="39" spans="1:16" ht="12.75">
      <c r="A39" s="25" t="s">
        <v>47</v>
      </c>
      <c s="29" t="s">
        <v>77</v>
      </c>
      <c s="29" t="s">
        <v>917</v>
      </c>
      <c s="25" t="s">
        <v>49</v>
      </c>
      <c s="30" t="s">
        <v>918</v>
      </c>
      <c s="31" t="s">
        <v>126</v>
      </c>
      <c s="32">
        <v>51.34367</v>
      </c>
      <c s="33">
        <v>0</v>
      </c>
      <c s="33">
        <f>ROUND(ROUND(H39,2)*ROUND(G39,3),2)</f>
      </c>
      <c s="31" t="s">
        <v>779</v>
      </c>
      <c r="O39">
        <f>(I39*21)/100</f>
      </c>
      <c t="s">
        <v>23</v>
      </c>
    </row>
    <row r="40" spans="1:5" ht="12.75">
      <c r="A40" s="34" t="s">
        <v>53</v>
      </c>
      <c r="E40" s="35" t="s">
        <v>49</v>
      </c>
    </row>
    <row r="41" spans="1:5" ht="76.5">
      <c r="A41" s="36" t="s">
        <v>55</v>
      </c>
      <c r="E41" s="37" t="s">
        <v>919</v>
      </c>
    </row>
    <row r="42" spans="1:5" ht="12.75">
      <c r="A42" t="s">
        <v>56</v>
      </c>
      <c r="E42" s="35" t="s">
        <v>49</v>
      </c>
    </row>
    <row r="43" spans="1:16" ht="12.75">
      <c r="A43" s="25" t="s">
        <v>47</v>
      </c>
      <c s="29" t="s">
        <v>40</v>
      </c>
      <c s="29" t="s">
        <v>790</v>
      </c>
      <c s="25" t="s">
        <v>49</v>
      </c>
      <c s="30" t="s">
        <v>791</v>
      </c>
      <c s="31" t="s">
        <v>126</v>
      </c>
      <c s="32">
        <v>2632.24892</v>
      </c>
      <c s="33">
        <v>0</v>
      </c>
      <c s="33">
        <f>ROUND(ROUND(H43,2)*ROUND(G43,3),2)</f>
      </c>
      <c s="31" t="s">
        <v>779</v>
      </c>
      <c r="O43">
        <f>(I43*21)/100</f>
      </c>
      <c t="s">
        <v>23</v>
      </c>
    </row>
    <row r="44" spans="1:5" ht="12.75">
      <c r="A44" s="34" t="s">
        <v>53</v>
      </c>
      <c r="E44" s="35" t="s">
        <v>49</v>
      </c>
    </row>
    <row r="45" spans="1:5" ht="409.5">
      <c r="A45" s="36" t="s">
        <v>55</v>
      </c>
      <c r="E45" s="37" t="s">
        <v>920</v>
      </c>
    </row>
    <row r="46" spans="1:5" ht="12.75">
      <c r="A46" t="s">
        <v>56</v>
      </c>
      <c r="E46" s="35" t="s">
        <v>49</v>
      </c>
    </row>
    <row r="47" spans="1:16" ht="12.75">
      <c r="A47" s="25" t="s">
        <v>47</v>
      </c>
      <c s="29" t="s">
        <v>42</v>
      </c>
      <c s="29" t="s">
        <v>793</v>
      </c>
      <c s="25" t="s">
        <v>49</v>
      </c>
      <c s="30" t="s">
        <v>233</v>
      </c>
      <c s="31" t="s">
        <v>126</v>
      </c>
      <c s="32">
        <v>1772.42664</v>
      </c>
      <c s="33">
        <v>0</v>
      </c>
      <c s="33">
        <f>ROUND(ROUND(H47,2)*ROUND(G47,3),2)</f>
      </c>
      <c s="31" t="s">
        <v>779</v>
      </c>
      <c r="O47">
        <f>(I47*21)/100</f>
      </c>
      <c t="s">
        <v>23</v>
      </c>
    </row>
    <row r="48" spans="1:5" ht="12.75">
      <c r="A48" s="34" t="s">
        <v>53</v>
      </c>
      <c r="E48" s="35" t="s">
        <v>49</v>
      </c>
    </row>
    <row r="49" spans="1:5" ht="127.5">
      <c r="A49" s="36" t="s">
        <v>55</v>
      </c>
      <c r="E49" s="37" t="s">
        <v>921</v>
      </c>
    </row>
    <row r="50" spans="1:5" ht="12.75">
      <c r="A50" t="s">
        <v>56</v>
      </c>
      <c r="E50" s="35" t="s">
        <v>49</v>
      </c>
    </row>
    <row r="51" spans="1:16" ht="12.75">
      <c r="A51" s="25" t="s">
        <v>47</v>
      </c>
      <c s="29" t="s">
        <v>44</v>
      </c>
      <c s="29" t="s">
        <v>795</v>
      </c>
      <c s="25" t="s">
        <v>49</v>
      </c>
      <c s="30" t="s">
        <v>796</v>
      </c>
      <c s="31" t="s">
        <v>126</v>
      </c>
      <c s="32">
        <v>240.3086</v>
      </c>
      <c s="33">
        <v>0</v>
      </c>
      <c s="33">
        <f>ROUND(ROUND(H51,2)*ROUND(G51,3),2)</f>
      </c>
      <c s="31" t="s">
        <v>779</v>
      </c>
      <c r="O51">
        <f>(I51*21)/100</f>
      </c>
      <c t="s">
        <v>23</v>
      </c>
    </row>
    <row r="52" spans="1:5" ht="12.75">
      <c r="A52" s="34" t="s">
        <v>53</v>
      </c>
      <c r="E52" s="35" t="s">
        <v>49</v>
      </c>
    </row>
    <row r="53" spans="1:5" ht="12.75">
      <c r="A53" s="36" t="s">
        <v>55</v>
      </c>
      <c r="E53" s="37" t="s">
        <v>922</v>
      </c>
    </row>
    <row r="54" spans="1:5" ht="12.75">
      <c r="A54" t="s">
        <v>56</v>
      </c>
      <c r="E54" s="35" t="s">
        <v>49</v>
      </c>
    </row>
    <row r="55" spans="1:16" ht="12.75">
      <c r="A55" s="25" t="s">
        <v>47</v>
      </c>
      <c s="29" t="s">
        <v>89</v>
      </c>
      <c s="29" t="s">
        <v>798</v>
      </c>
      <c s="25" t="s">
        <v>49</v>
      </c>
      <c s="30" t="s">
        <v>799</v>
      </c>
      <c s="31" t="s">
        <v>116</v>
      </c>
      <c s="32">
        <v>75.15802</v>
      </c>
      <c s="33">
        <v>0</v>
      </c>
      <c s="33">
        <f>ROUND(ROUND(H55,2)*ROUND(G55,3),2)</f>
      </c>
      <c s="31" t="s">
        <v>779</v>
      </c>
      <c r="O55">
        <f>(I55*21)/100</f>
      </c>
      <c t="s">
        <v>23</v>
      </c>
    </row>
    <row r="56" spans="1:5" ht="12.75">
      <c r="A56" s="34" t="s">
        <v>53</v>
      </c>
      <c r="E56" s="35" t="s">
        <v>49</v>
      </c>
    </row>
    <row r="57" spans="1:5" ht="25.5">
      <c r="A57" s="36" t="s">
        <v>55</v>
      </c>
      <c r="E57" s="37" t="s">
        <v>923</v>
      </c>
    </row>
    <row r="58" spans="1:5" ht="12.75">
      <c r="A58" t="s">
        <v>56</v>
      </c>
      <c r="E58" s="35" t="s">
        <v>49</v>
      </c>
    </row>
    <row r="59" spans="1:16" ht="12.75">
      <c r="A59" s="25" t="s">
        <v>47</v>
      </c>
      <c s="29" t="s">
        <v>94</v>
      </c>
      <c s="29" t="s">
        <v>924</v>
      </c>
      <c s="25" t="s">
        <v>49</v>
      </c>
      <c s="30" t="s">
        <v>925</v>
      </c>
      <c s="31" t="s">
        <v>116</v>
      </c>
      <c s="32">
        <v>5</v>
      </c>
      <c s="33">
        <v>0</v>
      </c>
      <c s="33">
        <f>ROUND(ROUND(H59,2)*ROUND(G59,3),2)</f>
      </c>
      <c s="31" t="s">
        <v>779</v>
      </c>
      <c r="O59">
        <f>(I59*21)/100</f>
      </c>
      <c t="s">
        <v>23</v>
      </c>
    </row>
    <row r="60" spans="1:5" ht="12.75">
      <c r="A60" s="34" t="s">
        <v>53</v>
      </c>
      <c r="E60" s="35" t="s">
        <v>49</v>
      </c>
    </row>
    <row r="61" spans="1:5" ht="12.75">
      <c r="A61" s="36" t="s">
        <v>55</v>
      </c>
      <c r="E61" s="37" t="s">
        <v>926</v>
      </c>
    </row>
    <row r="62" spans="1:5" ht="12.75">
      <c r="A62" t="s">
        <v>56</v>
      </c>
      <c r="E62" s="35" t="s">
        <v>49</v>
      </c>
    </row>
    <row r="63" spans="1:16" ht="12.75">
      <c r="A63" s="25" t="s">
        <v>47</v>
      </c>
      <c s="29" t="s">
        <v>199</v>
      </c>
      <c s="29" t="s">
        <v>927</v>
      </c>
      <c s="25" t="s">
        <v>49</v>
      </c>
      <c s="30" t="s">
        <v>928</v>
      </c>
      <c s="31" t="s">
        <v>116</v>
      </c>
      <c s="32">
        <v>5</v>
      </c>
      <c s="33">
        <v>0</v>
      </c>
      <c s="33">
        <f>ROUND(ROUND(H63,2)*ROUND(G63,3),2)</f>
      </c>
      <c s="31" t="s">
        <v>779</v>
      </c>
      <c r="O63">
        <f>(I63*21)/100</f>
      </c>
      <c t="s">
        <v>23</v>
      </c>
    </row>
    <row r="64" spans="1:5" ht="12.75">
      <c r="A64" s="34" t="s">
        <v>53</v>
      </c>
      <c r="E64" s="35" t="s">
        <v>49</v>
      </c>
    </row>
    <row r="65" spans="1:5" ht="12.75">
      <c r="A65" s="36" t="s">
        <v>55</v>
      </c>
      <c r="E65" s="37" t="s">
        <v>926</v>
      </c>
    </row>
    <row r="66" spans="1:5" ht="12.75">
      <c r="A66" t="s">
        <v>56</v>
      </c>
      <c r="E66" s="35" t="s">
        <v>49</v>
      </c>
    </row>
    <row r="67" spans="1:18" ht="12.75" customHeight="1">
      <c r="A67" s="6" t="s">
        <v>45</v>
      </c>
      <c s="6"/>
      <c s="39" t="s">
        <v>33</v>
      </c>
      <c s="6"/>
      <c s="27" t="s">
        <v>272</v>
      </c>
      <c s="6"/>
      <c s="6"/>
      <c s="6"/>
      <c s="40">
        <f>0+Q67</f>
      </c>
      <c s="6"/>
      <c r="O67">
        <f>0+R67</f>
      </c>
      <c r="Q67">
        <f>0+I68+I72</f>
      </c>
      <c>
        <f>0+O68+O72</f>
      </c>
    </row>
    <row r="68" spans="1:16" ht="12.75">
      <c r="A68" s="25" t="s">
        <v>47</v>
      </c>
      <c s="29" t="s">
        <v>205</v>
      </c>
      <c s="29" t="s">
        <v>801</v>
      </c>
      <c s="25" t="s">
        <v>49</v>
      </c>
      <c s="30" t="s">
        <v>275</v>
      </c>
      <c s="31" t="s">
        <v>126</v>
      </c>
      <c s="32">
        <v>48.73778</v>
      </c>
      <c s="33">
        <v>0</v>
      </c>
      <c s="33">
        <f>ROUND(ROUND(H68,2)*ROUND(G68,3),2)</f>
      </c>
      <c s="31" t="s">
        <v>779</v>
      </c>
      <c r="O68">
        <f>(I68*21)/100</f>
      </c>
      <c t="s">
        <v>23</v>
      </c>
    </row>
    <row r="69" spans="1:5" ht="12.75">
      <c r="A69" s="34" t="s">
        <v>53</v>
      </c>
      <c r="E69" s="35" t="s">
        <v>49</v>
      </c>
    </row>
    <row r="70" spans="1:5" ht="12.75">
      <c r="A70" s="36" t="s">
        <v>55</v>
      </c>
      <c r="E70" s="37" t="s">
        <v>929</v>
      </c>
    </row>
    <row r="71" spans="1:5" ht="12.75">
      <c r="A71" t="s">
        <v>56</v>
      </c>
      <c r="E71" s="35" t="s">
        <v>49</v>
      </c>
    </row>
    <row r="72" spans="1:16" ht="12.75">
      <c r="A72" s="25" t="s">
        <v>47</v>
      </c>
      <c s="29" t="s">
        <v>210</v>
      </c>
      <c s="29" t="s">
        <v>806</v>
      </c>
      <c s="25" t="s">
        <v>49</v>
      </c>
      <c s="30" t="s">
        <v>807</v>
      </c>
      <c s="31" t="s">
        <v>126</v>
      </c>
      <c s="32">
        <v>48.73778</v>
      </c>
      <c s="33">
        <v>0</v>
      </c>
      <c s="33">
        <f>ROUND(ROUND(H72,2)*ROUND(G72,3),2)</f>
      </c>
      <c s="31" t="s">
        <v>779</v>
      </c>
      <c r="O72">
        <f>(I72*21)/100</f>
      </c>
      <c t="s">
        <v>23</v>
      </c>
    </row>
    <row r="73" spans="1:5" ht="12.75">
      <c r="A73" s="34" t="s">
        <v>53</v>
      </c>
      <c r="E73" s="35" t="s">
        <v>49</v>
      </c>
    </row>
    <row r="74" spans="1:5" ht="12.75">
      <c r="A74" s="36" t="s">
        <v>55</v>
      </c>
      <c r="E74" s="37" t="s">
        <v>929</v>
      </c>
    </row>
    <row r="75" spans="1:5" ht="12.75">
      <c r="A75" t="s">
        <v>56</v>
      </c>
      <c r="E75" s="35" t="s">
        <v>49</v>
      </c>
    </row>
    <row r="76" spans="1:18" ht="12.75" customHeight="1">
      <c r="A76" s="6" t="s">
        <v>45</v>
      </c>
      <c s="6"/>
      <c s="39" t="s">
        <v>35</v>
      </c>
      <c s="6"/>
      <c s="27" t="s">
        <v>283</v>
      </c>
      <c s="6"/>
      <c s="6"/>
      <c s="6"/>
      <c s="40">
        <f>0+Q76</f>
      </c>
      <c s="6"/>
      <c r="O76">
        <f>0+R76</f>
      </c>
      <c r="Q76">
        <f>0+I77+I81+I85+I89+I93</f>
      </c>
      <c>
        <f>0+O77+O81+O85+O89+O93</f>
      </c>
    </row>
    <row r="77" spans="1:16" ht="12.75">
      <c r="A77" s="25" t="s">
        <v>47</v>
      </c>
      <c s="29" t="s">
        <v>214</v>
      </c>
      <c s="29" t="s">
        <v>808</v>
      </c>
      <c s="25" t="s">
        <v>49</v>
      </c>
      <c s="30" t="s">
        <v>309</v>
      </c>
      <c s="31" t="s">
        <v>116</v>
      </c>
      <c s="32">
        <v>73.20802</v>
      </c>
      <c s="33">
        <v>0</v>
      </c>
      <c s="33">
        <f>ROUND(ROUND(H77,2)*ROUND(G77,3),2)</f>
      </c>
      <c s="31" t="s">
        <v>779</v>
      </c>
      <c r="O77">
        <f>(I77*21)/100</f>
      </c>
      <c t="s">
        <v>23</v>
      </c>
    </row>
    <row r="78" spans="1:5" ht="12.75">
      <c r="A78" s="34" t="s">
        <v>53</v>
      </c>
      <c r="E78" s="35" t="s">
        <v>49</v>
      </c>
    </row>
    <row r="79" spans="1:5" ht="12.75">
      <c r="A79" s="36" t="s">
        <v>55</v>
      </c>
      <c r="E79" s="37" t="s">
        <v>930</v>
      </c>
    </row>
    <row r="80" spans="1:5" ht="12.75">
      <c r="A80" t="s">
        <v>56</v>
      </c>
      <c r="E80" s="35" t="s">
        <v>49</v>
      </c>
    </row>
    <row r="81" spans="1:16" ht="12.75">
      <c r="A81" s="25" t="s">
        <v>47</v>
      </c>
      <c s="29" t="s">
        <v>219</v>
      </c>
      <c s="29" t="s">
        <v>810</v>
      </c>
      <c s="25" t="s">
        <v>49</v>
      </c>
      <c s="30" t="s">
        <v>811</v>
      </c>
      <c s="31" t="s">
        <v>116</v>
      </c>
      <c s="32">
        <v>73.20802</v>
      </c>
      <c s="33">
        <v>0</v>
      </c>
      <c s="33">
        <f>ROUND(ROUND(H81,2)*ROUND(G81,3),2)</f>
      </c>
      <c s="31" t="s">
        <v>779</v>
      </c>
      <c r="O81">
        <f>(I81*21)/100</f>
      </c>
      <c t="s">
        <v>23</v>
      </c>
    </row>
    <row r="82" spans="1:5" ht="12.75">
      <c r="A82" s="34" t="s">
        <v>53</v>
      </c>
      <c r="E82" s="35" t="s">
        <v>49</v>
      </c>
    </row>
    <row r="83" spans="1:5" ht="12.75">
      <c r="A83" s="36" t="s">
        <v>55</v>
      </c>
      <c r="E83" s="37" t="s">
        <v>930</v>
      </c>
    </row>
    <row r="84" spans="1:5" ht="12.75">
      <c r="A84" t="s">
        <v>56</v>
      </c>
      <c r="E84" s="35" t="s">
        <v>49</v>
      </c>
    </row>
    <row r="85" spans="1:16" ht="12.75">
      <c r="A85" s="25" t="s">
        <v>47</v>
      </c>
      <c s="29" t="s">
        <v>225</v>
      </c>
      <c s="29" t="s">
        <v>812</v>
      </c>
      <c s="25" t="s">
        <v>49</v>
      </c>
      <c s="30" t="s">
        <v>813</v>
      </c>
      <c s="31" t="s">
        <v>116</v>
      </c>
      <c s="32">
        <v>115.85802</v>
      </c>
      <c s="33">
        <v>0</v>
      </c>
      <c s="33">
        <f>ROUND(ROUND(H85,2)*ROUND(G85,3),2)</f>
      </c>
      <c s="31" t="s">
        <v>779</v>
      </c>
      <c r="O85">
        <f>(I85*21)/100</f>
      </c>
      <c t="s">
        <v>23</v>
      </c>
    </row>
    <row r="86" spans="1:5" ht="12.75">
      <c r="A86" s="34" t="s">
        <v>53</v>
      </c>
      <c r="E86" s="35" t="s">
        <v>49</v>
      </c>
    </row>
    <row r="87" spans="1:5" ht="12.75">
      <c r="A87" s="36" t="s">
        <v>55</v>
      </c>
      <c r="E87" s="37" t="s">
        <v>931</v>
      </c>
    </row>
    <row r="88" spans="1:5" ht="12.75">
      <c r="A88" t="s">
        <v>56</v>
      </c>
      <c r="E88" s="35" t="s">
        <v>49</v>
      </c>
    </row>
    <row r="89" spans="1:16" ht="12.75">
      <c r="A89" s="25" t="s">
        <v>47</v>
      </c>
      <c s="29" t="s">
        <v>231</v>
      </c>
      <c s="29" t="s">
        <v>815</v>
      </c>
      <c s="25" t="s">
        <v>49</v>
      </c>
      <c s="30" t="s">
        <v>816</v>
      </c>
      <c s="31" t="s">
        <v>116</v>
      </c>
      <c s="32">
        <v>115.85802</v>
      </c>
      <c s="33">
        <v>0</v>
      </c>
      <c s="33">
        <f>ROUND(ROUND(H89,2)*ROUND(G89,3),2)</f>
      </c>
      <c s="31" t="s">
        <v>779</v>
      </c>
      <c r="O89">
        <f>(I89*21)/100</f>
      </c>
      <c t="s">
        <v>23</v>
      </c>
    </row>
    <row r="90" spans="1:5" ht="12.75">
      <c r="A90" s="34" t="s">
        <v>53</v>
      </c>
      <c r="E90" s="35" t="s">
        <v>49</v>
      </c>
    </row>
    <row r="91" spans="1:5" ht="12.75">
      <c r="A91" s="36" t="s">
        <v>55</v>
      </c>
      <c r="E91" s="37" t="s">
        <v>931</v>
      </c>
    </row>
    <row r="92" spans="1:5" ht="12.75">
      <c r="A92" t="s">
        <v>56</v>
      </c>
      <c r="E92" s="35" t="s">
        <v>49</v>
      </c>
    </row>
    <row r="93" spans="1:16" ht="12.75">
      <c r="A93" s="25" t="s">
        <v>47</v>
      </c>
      <c s="29" t="s">
        <v>237</v>
      </c>
      <c s="29" t="s">
        <v>817</v>
      </c>
      <c s="25" t="s">
        <v>49</v>
      </c>
      <c s="30" t="s">
        <v>818</v>
      </c>
      <c s="31" t="s">
        <v>116</v>
      </c>
      <c s="32">
        <v>94.53302</v>
      </c>
      <c s="33">
        <v>0</v>
      </c>
      <c s="33">
        <f>ROUND(ROUND(H93,2)*ROUND(G93,3),2)</f>
      </c>
      <c s="31" t="s">
        <v>779</v>
      </c>
      <c r="O93">
        <f>(I93*21)/100</f>
      </c>
      <c t="s">
        <v>23</v>
      </c>
    </row>
    <row r="94" spans="1:5" ht="12.75">
      <c r="A94" s="34" t="s">
        <v>53</v>
      </c>
      <c r="E94" s="35" t="s">
        <v>49</v>
      </c>
    </row>
    <row r="95" spans="1:5" ht="12.75">
      <c r="A95" s="36" t="s">
        <v>55</v>
      </c>
      <c r="E95" s="37" t="s">
        <v>932</v>
      </c>
    </row>
    <row r="96" spans="1:5" ht="12.75">
      <c r="A96" t="s">
        <v>56</v>
      </c>
      <c r="E96" s="35" t="s">
        <v>49</v>
      </c>
    </row>
    <row r="97" spans="1:18" ht="12.75" customHeight="1">
      <c r="A97" s="6" t="s">
        <v>45</v>
      </c>
      <c s="6"/>
      <c s="39" t="s">
        <v>77</v>
      </c>
      <c s="6"/>
      <c s="27" t="s">
        <v>820</v>
      </c>
      <c s="6"/>
      <c s="6"/>
      <c s="6"/>
      <c s="40">
        <f>0+Q97</f>
      </c>
      <c s="6"/>
      <c r="O97">
        <f>0+R97</f>
      </c>
      <c r="Q97">
        <f>0+I98+I102+I106+I110+I114+I118+I122</f>
      </c>
      <c>
        <f>0+O98+O102+O106+O110+O114+O118+O122</f>
      </c>
    </row>
    <row r="98" spans="1:16" ht="12.75">
      <c r="A98" s="25" t="s">
        <v>47</v>
      </c>
      <c s="29" t="s">
        <v>243</v>
      </c>
      <c s="29" t="s">
        <v>933</v>
      </c>
      <c s="25" t="s">
        <v>49</v>
      </c>
      <c s="30" t="s">
        <v>934</v>
      </c>
      <c s="31" t="s">
        <v>142</v>
      </c>
      <c s="32">
        <v>320.3</v>
      </c>
      <c s="33">
        <v>0</v>
      </c>
      <c s="33">
        <f>ROUND(ROUND(H98,2)*ROUND(G98,3),2)</f>
      </c>
      <c s="31" t="s">
        <v>779</v>
      </c>
      <c r="O98">
        <f>(I98*21)/100</f>
      </c>
      <c t="s">
        <v>23</v>
      </c>
    </row>
    <row r="99" spans="1:5" ht="12.75">
      <c r="A99" s="34" t="s">
        <v>53</v>
      </c>
      <c r="E99" s="35" t="s">
        <v>49</v>
      </c>
    </row>
    <row r="100" spans="1:5" ht="12.75">
      <c r="A100" s="36" t="s">
        <v>55</v>
      </c>
      <c r="E100" s="37" t="s">
        <v>935</v>
      </c>
    </row>
    <row r="101" spans="1:5" ht="12.75">
      <c r="A101" t="s">
        <v>56</v>
      </c>
      <c r="E101" s="35" t="s">
        <v>49</v>
      </c>
    </row>
    <row r="102" spans="1:16" ht="12.75">
      <c r="A102" s="25" t="s">
        <v>47</v>
      </c>
      <c s="29" t="s">
        <v>249</v>
      </c>
      <c s="29" t="s">
        <v>827</v>
      </c>
      <c s="25" t="s">
        <v>49</v>
      </c>
      <c s="30" t="s">
        <v>828</v>
      </c>
      <c s="31" t="s">
        <v>121</v>
      </c>
      <c s="32">
        <v>12</v>
      </c>
      <c s="33">
        <v>0</v>
      </c>
      <c s="33">
        <f>ROUND(ROUND(H102,2)*ROUND(G102,3),2)</f>
      </c>
      <c s="31" t="s">
        <v>779</v>
      </c>
      <c r="O102">
        <f>(I102*21)/100</f>
      </c>
      <c t="s">
        <v>23</v>
      </c>
    </row>
    <row r="103" spans="1:5" ht="12.75">
      <c r="A103" s="34" t="s">
        <v>53</v>
      </c>
      <c r="E103" s="35" t="s">
        <v>49</v>
      </c>
    </row>
    <row r="104" spans="1:5" ht="12.75">
      <c r="A104" s="36" t="s">
        <v>55</v>
      </c>
      <c r="E104" s="37" t="s">
        <v>936</v>
      </c>
    </row>
    <row r="105" spans="1:5" ht="12.75">
      <c r="A105" t="s">
        <v>56</v>
      </c>
      <c r="E105" s="35" t="s">
        <v>49</v>
      </c>
    </row>
    <row r="106" spans="1:16" ht="12.75">
      <c r="A106" s="25" t="s">
        <v>47</v>
      </c>
      <c s="29" t="s">
        <v>256</v>
      </c>
      <c s="29" t="s">
        <v>937</v>
      </c>
      <c s="25" t="s">
        <v>49</v>
      </c>
      <c s="30" t="s">
        <v>938</v>
      </c>
      <c s="31" t="s">
        <v>121</v>
      </c>
      <c s="32">
        <v>1</v>
      </c>
      <c s="33">
        <v>0</v>
      </c>
      <c s="33">
        <f>ROUND(ROUND(H106,2)*ROUND(G106,3),2)</f>
      </c>
      <c s="31" t="s">
        <v>779</v>
      </c>
      <c r="O106">
        <f>(I106*21)/100</f>
      </c>
      <c t="s">
        <v>23</v>
      </c>
    </row>
    <row r="107" spans="1:5" ht="12.75">
      <c r="A107" s="34" t="s">
        <v>53</v>
      </c>
      <c r="E107" s="35" t="s">
        <v>49</v>
      </c>
    </row>
    <row r="108" spans="1:5" ht="12.75">
      <c r="A108" s="36" t="s">
        <v>55</v>
      </c>
      <c r="E108" s="37" t="s">
        <v>939</v>
      </c>
    </row>
    <row r="109" spans="1:5" ht="12.75">
      <c r="A109" t="s">
        <v>56</v>
      </c>
      <c r="E109" s="35" t="s">
        <v>49</v>
      </c>
    </row>
    <row r="110" spans="1:16" ht="12.75">
      <c r="A110" s="25" t="s">
        <v>47</v>
      </c>
      <c s="29" t="s">
        <v>260</v>
      </c>
      <c s="29" t="s">
        <v>940</v>
      </c>
      <c s="25" t="s">
        <v>49</v>
      </c>
      <c s="30" t="s">
        <v>941</v>
      </c>
      <c s="31" t="s">
        <v>121</v>
      </c>
      <c s="32">
        <v>1</v>
      </c>
      <c s="33">
        <v>0</v>
      </c>
      <c s="33">
        <f>ROUND(ROUND(H110,2)*ROUND(G110,3),2)</f>
      </c>
      <c s="31" t="s">
        <v>779</v>
      </c>
      <c r="O110">
        <f>(I110*21)/100</f>
      </c>
      <c t="s">
        <v>23</v>
      </c>
    </row>
    <row r="111" spans="1:5" ht="12.75">
      <c r="A111" s="34" t="s">
        <v>53</v>
      </c>
      <c r="E111" s="35" t="s">
        <v>49</v>
      </c>
    </row>
    <row r="112" spans="1:5" ht="12.75">
      <c r="A112" s="36" t="s">
        <v>55</v>
      </c>
      <c r="E112" s="37" t="s">
        <v>942</v>
      </c>
    </row>
    <row r="113" spans="1:5" ht="12.75">
      <c r="A113" t="s">
        <v>56</v>
      </c>
      <c r="E113" s="35" t="s">
        <v>49</v>
      </c>
    </row>
    <row r="114" spans="1:16" ht="12.75">
      <c r="A114" s="25" t="s">
        <v>47</v>
      </c>
      <c s="29" t="s">
        <v>266</v>
      </c>
      <c s="29" t="s">
        <v>943</v>
      </c>
      <c s="25" t="s">
        <v>49</v>
      </c>
      <c s="30" t="s">
        <v>391</v>
      </c>
      <c s="31" t="s">
        <v>126</v>
      </c>
      <c s="32">
        <v>202.5107</v>
      </c>
      <c s="33">
        <v>0</v>
      </c>
      <c s="33">
        <f>ROUND(ROUND(H114,2)*ROUND(G114,3),2)</f>
      </c>
      <c s="31" t="s">
        <v>779</v>
      </c>
      <c r="O114">
        <f>(I114*21)/100</f>
      </c>
      <c t="s">
        <v>23</v>
      </c>
    </row>
    <row r="115" spans="1:5" ht="12.75">
      <c r="A115" s="34" t="s">
        <v>53</v>
      </c>
      <c r="E115" s="35" t="s">
        <v>49</v>
      </c>
    </row>
    <row r="116" spans="1:5" ht="12.75">
      <c r="A116" s="36" t="s">
        <v>55</v>
      </c>
      <c r="E116" s="37" t="s">
        <v>944</v>
      </c>
    </row>
    <row r="117" spans="1:5" ht="12.75">
      <c r="A117" t="s">
        <v>56</v>
      </c>
      <c r="E117" s="35" t="s">
        <v>49</v>
      </c>
    </row>
    <row r="118" spans="1:16" ht="12.75">
      <c r="A118" s="25" t="s">
        <v>47</v>
      </c>
      <c s="29" t="s">
        <v>273</v>
      </c>
      <c s="29" t="s">
        <v>836</v>
      </c>
      <c s="25" t="s">
        <v>49</v>
      </c>
      <c s="30" t="s">
        <v>837</v>
      </c>
      <c s="31" t="s">
        <v>142</v>
      </c>
      <c s="32">
        <v>320.3</v>
      </c>
      <c s="33">
        <v>0</v>
      </c>
      <c s="33">
        <f>ROUND(ROUND(H118,2)*ROUND(G118,3),2)</f>
      </c>
      <c s="31" t="s">
        <v>779</v>
      </c>
      <c r="O118">
        <f>(I118*21)/100</f>
      </c>
      <c t="s">
        <v>23</v>
      </c>
    </row>
    <row r="119" spans="1:5" ht="12.75">
      <c r="A119" s="34" t="s">
        <v>53</v>
      </c>
      <c r="E119" s="35" t="s">
        <v>49</v>
      </c>
    </row>
    <row r="120" spans="1:5" ht="12.75">
      <c r="A120" s="36" t="s">
        <v>55</v>
      </c>
      <c r="E120" s="37" t="s">
        <v>935</v>
      </c>
    </row>
    <row r="121" spans="1:5" ht="12.75">
      <c r="A121" t="s">
        <v>56</v>
      </c>
      <c r="E121" s="35" t="s">
        <v>49</v>
      </c>
    </row>
    <row r="122" spans="1:16" ht="12.75">
      <c r="A122" s="25" t="s">
        <v>47</v>
      </c>
      <c s="29" t="s">
        <v>278</v>
      </c>
      <c s="29" t="s">
        <v>838</v>
      </c>
      <c s="25" t="s">
        <v>49</v>
      </c>
      <c s="30" t="s">
        <v>839</v>
      </c>
      <c s="31" t="s">
        <v>142</v>
      </c>
      <c s="32">
        <v>320.3</v>
      </c>
      <c s="33">
        <v>0</v>
      </c>
      <c s="33">
        <f>ROUND(ROUND(H122,2)*ROUND(G122,3),2)</f>
      </c>
      <c s="31" t="s">
        <v>779</v>
      </c>
      <c r="O122">
        <f>(I122*21)/100</f>
      </c>
      <c t="s">
        <v>23</v>
      </c>
    </row>
    <row r="123" spans="1:5" ht="12.75">
      <c r="A123" s="34" t="s">
        <v>53</v>
      </c>
      <c r="E123" s="35" t="s">
        <v>49</v>
      </c>
    </row>
    <row r="124" spans="1:5" ht="12.75">
      <c r="A124" s="36" t="s">
        <v>55</v>
      </c>
      <c r="E124" s="37" t="s">
        <v>935</v>
      </c>
    </row>
    <row r="125" spans="1:5" ht="12.75">
      <c r="A125" t="s">
        <v>56</v>
      </c>
      <c r="E125" s="35" t="s">
        <v>49</v>
      </c>
    </row>
    <row r="126" spans="1:18" ht="12.75" customHeight="1">
      <c r="A126" s="6" t="s">
        <v>45</v>
      </c>
      <c s="6"/>
      <c s="39" t="s">
        <v>40</v>
      </c>
      <c s="6"/>
      <c s="27" t="s">
        <v>843</v>
      </c>
      <c s="6"/>
      <c s="6"/>
      <c s="6"/>
      <c s="40">
        <f>0+Q126</f>
      </c>
      <c s="6"/>
      <c r="O126">
        <f>0+R126</f>
      </c>
      <c r="Q126">
        <f>0+I127+I131+I135+I139+I143+I147</f>
      </c>
      <c>
        <f>0+O127+O131+O135+O139+O143+O147</f>
      </c>
    </row>
    <row r="127" spans="1:16" ht="12.75">
      <c r="A127" s="25" t="s">
        <v>47</v>
      </c>
      <c s="29" t="s">
        <v>284</v>
      </c>
      <c s="29" t="s">
        <v>945</v>
      </c>
      <c s="25" t="s">
        <v>49</v>
      </c>
      <c s="30" t="s">
        <v>396</v>
      </c>
      <c s="31" t="s">
        <v>142</v>
      </c>
      <c s="32">
        <v>13</v>
      </c>
      <c s="33">
        <v>0</v>
      </c>
      <c s="33">
        <f>ROUND(ROUND(H127,2)*ROUND(G127,3),2)</f>
      </c>
      <c s="31" t="s">
        <v>779</v>
      </c>
      <c r="O127">
        <f>(I127*21)/100</f>
      </c>
      <c t="s">
        <v>23</v>
      </c>
    </row>
    <row r="128" spans="1:5" ht="12.75">
      <c r="A128" s="34" t="s">
        <v>53</v>
      </c>
      <c r="E128" s="35" t="s">
        <v>49</v>
      </c>
    </row>
    <row r="129" spans="1:5" ht="12.75">
      <c r="A129" s="36" t="s">
        <v>55</v>
      </c>
      <c r="E129" s="37" t="s">
        <v>914</v>
      </c>
    </row>
    <row r="130" spans="1:5" ht="12.75">
      <c r="A130" t="s">
        <v>56</v>
      </c>
      <c r="E130" s="35" t="s">
        <v>49</v>
      </c>
    </row>
    <row r="131" spans="1:16" ht="12.75">
      <c r="A131" s="25" t="s">
        <v>47</v>
      </c>
      <c s="29" t="s">
        <v>290</v>
      </c>
      <c s="29" t="s">
        <v>844</v>
      </c>
      <c s="25" t="s">
        <v>49</v>
      </c>
      <c s="30" t="s">
        <v>416</v>
      </c>
      <c s="31" t="s">
        <v>142</v>
      </c>
      <c s="32">
        <v>94.688</v>
      </c>
      <c s="33">
        <v>0</v>
      </c>
      <c s="33">
        <f>ROUND(ROUND(H131,2)*ROUND(G131,3),2)</f>
      </c>
      <c s="31" t="s">
        <v>779</v>
      </c>
      <c r="O131">
        <f>(I131*21)/100</f>
      </c>
      <c t="s">
        <v>23</v>
      </c>
    </row>
    <row r="132" spans="1:5" ht="12.75">
      <c r="A132" s="34" t="s">
        <v>53</v>
      </c>
      <c r="E132" s="35" t="s">
        <v>49</v>
      </c>
    </row>
    <row r="133" spans="1:5" ht="12.75">
      <c r="A133" s="36" t="s">
        <v>55</v>
      </c>
      <c r="E133" s="37" t="s">
        <v>946</v>
      </c>
    </row>
    <row r="134" spans="1:5" ht="12.75">
      <c r="A134" t="s">
        <v>56</v>
      </c>
      <c r="E134" s="35" t="s">
        <v>49</v>
      </c>
    </row>
    <row r="135" spans="1:16" ht="12.75">
      <c r="A135" s="25" t="s">
        <v>47</v>
      </c>
      <c s="29" t="s">
        <v>294</v>
      </c>
      <c s="29" t="s">
        <v>947</v>
      </c>
      <c s="25" t="s">
        <v>49</v>
      </c>
      <c s="30" t="s">
        <v>437</v>
      </c>
      <c s="31" t="s">
        <v>121</v>
      </c>
      <c s="32">
        <v>4</v>
      </c>
      <c s="33">
        <v>0</v>
      </c>
      <c s="33">
        <f>ROUND(ROUND(H135,2)*ROUND(G135,3),2)</f>
      </c>
      <c s="31" t="s">
        <v>779</v>
      </c>
      <c r="O135">
        <f>(I135*21)/100</f>
      </c>
      <c t="s">
        <v>23</v>
      </c>
    </row>
    <row r="136" spans="1:5" ht="12.75">
      <c r="A136" s="34" t="s">
        <v>53</v>
      </c>
      <c r="E136" s="35" t="s">
        <v>49</v>
      </c>
    </row>
    <row r="137" spans="1:5" ht="12.75">
      <c r="A137" s="36" t="s">
        <v>55</v>
      </c>
      <c r="E137" s="37" t="s">
        <v>948</v>
      </c>
    </row>
    <row r="138" spans="1:5" ht="12.75">
      <c r="A138" t="s">
        <v>56</v>
      </c>
      <c r="E138" s="35" t="s">
        <v>49</v>
      </c>
    </row>
    <row r="139" spans="1:16" ht="12.75">
      <c r="A139" s="25" t="s">
        <v>47</v>
      </c>
      <c s="29" t="s">
        <v>300</v>
      </c>
      <c s="29" t="s">
        <v>846</v>
      </c>
      <c s="25" t="s">
        <v>49</v>
      </c>
      <c s="30" t="s">
        <v>847</v>
      </c>
      <c s="31" t="s">
        <v>121</v>
      </c>
      <c s="32">
        <v>3</v>
      </c>
      <c s="33">
        <v>0</v>
      </c>
      <c s="33">
        <f>ROUND(ROUND(H139,2)*ROUND(G139,3),2)</f>
      </c>
      <c s="31" t="s">
        <v>779</v>
      </c>
      <c r="O139">
        <f>(I139*21)/100</f>
      </c>
      <c t="s">
        <v>23</v>
      </c>
    </row>
    <row r="140" spans="1:5" ht="12.75">
      <c r="A140" s="34" t="s">
        <v>53</v>
      </c>
      <c r="E140" s="35" t="s">
        <v>49</v>
      </c>
    </row>
    <row r="141" spans="1:5" ht="12.75">
      <c r="A141" s="36" t="s">
        <v>55</v>
      </c>
      <c r="E141" s="37" t="s">
        <v>949</v>
      </c>
    </row>
    <row r="142" spans="1:5" ht="12.75">
      <c r="A142" t="s">
        <v>56</v>
      </c>
      <c r="E142" s="35" t="s">
        <v>49</v>
      </c>
    </row>
    <row r="143" spans="1:16" ht="12.75">
      <c r="A143" s="25" t="s">
        <v>47</v>
      </c>
      <c s="29" t="s">
        <v>303</v>
      </c>
      <c s="29" t="s">
        <v>950</v>
      </c>
      <c s="25" t="s">
        <v>49</v>
      </c>
      <c s="30" t="s">
        <v>951</v>
      </c>
      <c s="31" t="s">
        <v>142</v>
      </c>
      <c s="32">
        <v>24.6</v>
      </c>
      <c s="33">
        <v>0</v>
      </c>
      <c s="33">
        <f>ROUND(ROUND(H143,2)*ROUND(G143,3),2)</f>
      </c>
      <c s="31" t="s">
        <v>779</v>
      </c>
      <c r="O143">
        <f>(I143*21)/100</f>
      </c>
      <c t="s">
        <v>23</v>
      </c>
    </row>
    <row r="144" spans="1:5" ht="12.75">
      <c r="A144" s="34" t="s">
        <v>53</v>
      </c>
      <c r="E144" s="35" t="s">
        <v>49</v>
      </c>
    </row>
    <row r="145" spans="1:5" ht="12.75">
      <c r="A145" s="36" t="s">
        <v>55</v>
      </c>
      <c r="E145" s="37" t="s">
        <v>952</v>
      </c>
    </row>
    <row r="146" spans="1:5" ht="12.75">
      <c r="A146" t="s">
        <v>56</v>
      </c>
      <c r="E146" s="35" t="s">
        <v>49</v>
      </c>
    </row>
    <row r="147" spans="1:16" ht="12.75">
      <c r="A147" s="25" t="s">
        <v>47</v>
      </c>
      <c s="29" t="s">
        <v>307</v>
      </c>
      <c s="29" t="s">
        <v>855</v>
      </c>
      <c s="25" t="s">
        <v>49</v>
      </c>
      <c s="30" t="s">
        <v>856</v>
      </c>
      <c s="31" t="s">
        <v>126</v>
      </c>
      <c s="32">
        <v>34.70203</v>
      </c>
      <c s="33">
        <v>0</v>
      </c>
      <c s="33">
        <f>ROUND(ROUND(H147,2)*ROUND(G147,3),2)</f>
      </c>
      <c s="31" t="s">
        <v>767</v>
      </c>
      <c r="O147">
        <f>(I147*21)/100</f>
      </c>
      <c t="s">
        <v>23</v>
      </c>
    </row>
    <row r="148" spans="1:5" ht="12.75">
      <c r="A148" s="34" t="s">
        <v>53</v>
      </c>
      <c r="E148" s="35" t="s">
        <v>49</v>
      </c>
    </row>
    <row r="149" spans="1:5" ht="63.75">
      <c r="A149" s="36" t="s">
        <v>55</v>
      </c>
      <c r="E149" s="37" t="s">
        <v>953</v>
      </c>
    </row>
    <row r="150" spans="1:5" ht="12.75">
      <c r="A150" t="s">
        <v>56</v>
      </c>
      <c r="E15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f>
      </c>
      <c t="s">
        <v>22</v>
      </c>
    </row>
    <row r="3" spans="1:16" ht="15" customHeight="1">
      <c r="A3" t="s">
        <v>12</v>
      </c>
      <c s="12" t="s">
        <v>14</v>
      </c>
      <c s="13" t="s">
        <v>15</v>
      </c>
      <c s="1"/>
      <c s="14" t="s">
        <v>16</v>
      </c>
      <c s="1"/>
      <c s="9"/>
      <c s="8" t="s">
        <v>24</v>
      </c>
      <c s="41">
        <f>0+I8+I57</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f>
      </c>
      <c>
        <f>0+O9+O13+O17+O21+O25+O29+O33+O37+O41+O45+O49+O53</f>
      </c>
    </row>
    <row r="9" spans="1:16" ht="12.75">
      <c r="A9" s="25" t="s">
        <v>47</v>
      </c>
      <c s="29" t="s">
        <v>29</v>
      </c>
      <c s="29" t="s">
        <v>48</v>
      </c>
      <c s="25" t="s">
        <v>49</v>
      </c>
      <c s="30" t="s">
        <v>50</v>
      </c>
      <c s="31" t="s">
        <v>51</v>
      </c>
      <c s="32">
        <v>1</v>
      </c>
      <c s="33">
        <v>0</v>
      </c>
      <c s="33">
        <f>ROUND(ROUND(H9,2)*ROUND(G9,3),2)</f>
      </c>
      <c s="31" t="s">
        <v>52</v>
      </c>
      <c r="O9">
        <f>(I9*21)/100</f>
      </c>
      <c t="s">
        <v>23</v>
      </c>
    </row>
    <row r="10" spans="1:5" ht="12.75">
      <c r="A10" s="34" t="s">
        <v>53</v>
      </c>
      <c r="E10" s="35" t="s">
        <v>54</v>
      </c>
    </row>
    <row r="11" spans="1:5" ht="12.75">
      <c r="A11" s="36" t="s">
        <v>55</v>
      </c>
      <c r="E11" s="37" t="s">
        <v>49</v>
      </c>
    </row>
    <row r="12" spans="1:5" ht="12.75">
      <c r="A12" t="s">
        <v>56</v>
      </c>
      <c r="E12" s="35" t="s">
        <v>57</v>
      </c>
    </row>
    <row r="13" spans="1:16" ht="12.75">
      <c r="A13" s="25" t="s">
        <v>47</v>
      </c>
      <c s="29" t="s">
        <v>23</v>
      </c>
      <c s="29" t="s">
        <v>58</v>
      </c>
      <c s="25" t="s">
        <v>49</v>
      </c>
      <c s="30" t="s">
        <v>59</v>
      </c>
      <c s="31" t="s">
        <v>51</v>
      </c>
      <c s="32">
        <v>1</v>
      </c>
      <c s="33">
        <v>0</v>
      </c>
      <c s="33">
        <f>ROUND(ROUND(H13,2)*ROUND(G13,3),2)</f>
      </c>
      <c s="31" t="s">
        <v>52</v>
      </c>
      <c r="O13">
        <f>(I13*21)/100</f>
      </c>
      <c t="s">
        <v>23</v>
      </c>
    </row>
    <row r="14" spans="1:5" ht="12.75">
      <c r="A14" s="34" t="s">
        <v>53</v>
      </c>
      <c r="E14" s="35" t="s">
        <v>60</v>
      </c>
    </row>
    <row r="15" spans="1:5" ht="12.75">
      <c r="A15" s="36" t="s">
        <v>55</v>
      </c>
      <c r="E15" s="37" t="s">
        <v>49</v>
      </c>
    </row>
    <row r="16" spans="1:5" ht="25.5">
      <c r="A16" t="s">
        <v>56</v>
      </c>
      <c r="E16" s="35" t="s">
        <v>61</v>
      </c>
    </row>
    <row r="17" spans="1:16" ht="12.75">
      <c r="A17" s="25" t="s">
        <v>47</v>
      </c>
      <c s="29" t="s">
        <v>22</v>
      </c>
      <c s="29" t="s">
        <v>62</v>
      </c>
      <c s="25" t="s">
        <v>49</v>
      </c>
      <c s="30" t="s">
        <v>63</v>
      </c>
      <c s="31" t="s">
        <v>51</v>
      </c>
      <c s="32">
        <v>1</v>
      </c>
      <c s="33">
        <v>0</v>
      </c>
      <c s="33">
        <f>ROUND(ROUND(H17,2)*ROUND(G17,3),2)</f>
      </c>
      <c s="31" t="s">
        <v>52</v>
      </c>
      <c r="O17">
        <f>(I17*21)/100</f>
      </c>
      <c t="s">
        <v>23</v>
      </c>
    </row>
    <row r="18" spans="1:5" ht="12.75">
      <c r="A18" s="34" t="s">
        <v>53</v>
      </c>
      <c r="E18" s="35" t="s">
        <v>49</v>
      </c>
    </row>
    <row r="19" spans="1:5" ht="25.5">
      <c r="A19" s="36" t="s">
        <v>55</v>
      </c>
      <c r="E19" s="37" t="s">
        <v>64</v>
      </c>
    </row>
    <row r="20" spans="1:5" ht="12.75">
      <c r="A20" t="s">
        <v>56</v>
      </c>
      <c r="E20" s="35" t="s">
        <v>65</v>
      </c>
    </row>
    <row r="21" spans="1:16" ht="25.5">
      <c r="A21" s="25" t="s">
        <v>47</v>
      </c>
      <c s="29" t="s">
        <v>33</v>
      </c>
      <c s="29" t="s">
        <v>66</v>
      </c>
      <c s="25" t="s">
        <v>49</v>
      </c>
      <c s="30" t="s">
        <v>67</v>
      </c>
      <c s="31" t="s">
        <v>51</v>
      </c>
      <c s="32">
        <v>1</v>
      </c>
      <c s="33">
        <v>0</v>
      </c>
      <c s="33">
        <f>ROUND(ROUND(H21,2)*ROUND(G21,3),2)</f>
      </c>
      <c s="31" t="s">
        <v>52</v>
      </c>
      <c r="O21">
        <f>(I21*21)/100</f>
      </c>
      <c t="s">
        <v>23</v>
      </c>
    </row>
    <row r="22" spans="1:5" ht="12.75">
      <c r="A22" s="34" t="s">
        <v>53</v>
      </c>
      <c r="E22" s="35" t="s">
        <v>49</v>
      </c>
    </row>
    <row r="23" spans="1:5" ht="12.75">
      <c r="A23" s="36" t="s">
        <v>55</v>
      </c>
      <c r="E23" s="37" t="s">
        <v>49</v>
      </c>
    </row>
    <row r="24" spans="1:5" ht="38.25">
      <c r="A24" t="s">
        <v>56</v>
      </c>
      <c r="E24" s="35" t="s">
        <v>68</v>
      </c>
    </row>
    <row r="25" spans="1:16" ht="12.75">
      <c r="A25" s="25" t="s">
        <v>47</v>
      </c>
      <c s="29" t="s">
        <v>35</v>
      </c>
      <c s="29" t="s">
        <v>69</v>
      </c>
      <c s="25" t="s">
        <v>29</v>
      </c>
      <c s="30" t="s">
        <v>70</v>
      </c>
      <c s="31" t="s">
        <v>51</v>
      </c>
      <c s="32">
        <v>1</v>
      </c>
      <c s="33">
        <v>0</v>
      </c>
      <c s="33">
        <f>ROUND(ROUND(H25,2)*ROUND(G25,3),2)</f>
      </c>
      <c s="31" t="s">
        <v>52</v>
      </c>
      <c r="O25">
        <f>(I25*21)/100</f>
      </c>
      <c t="s">
        <v>23</v>
      </c>
    </row>
    <row r="26" spans="1:5" ht="12.75">
      <c r="A26" s="34" t="s">
        <v>53</v>
      </c>
      <c r="E26" s="35" t="s">
        <v>49</v>
      </c>
    </row>
    <row r="27" spans="1:5" ht="12.75">
      <c r="A27" s="36" t="s">
        <v>55</v>
      </c>
      <c r="E27" s="37" t="s">
        <v>49</v>
      </c>
    </row>
    <row r="28" spans="1:5" ht="12.75">
      <c r="A28" t="s">
        <v>56</v>
      </c>
      <c r="E28" s="35" t="s">
        <v>65</v>
      </c>
    </row>
    <row r="29" spans="1:16" ht="25.5">
      <c r="A29" s="25" t="s">
        <v>47</v>
      </c>
      <c s="29" t="s">
        <v>37</v>
      </c>
      <c s="29" t="s">
        <v>69</v>
      </c>
      <c s="25" t="s">
        <v>23</v>
      </c>
      <c s="30" t="s">
        <v>71</v>
      </c>
      <c s="31" t="s">
        <v>51</v>
      </c>
      <c s="32">
        <v>1</v>
      </c>
      <c s="33">
        <v>0</v>
      </c>
      <c s="33">
        <f>ROUND(ROUND(H29,2)*ROUND(G29,3),2)</f>
      </c>
      <c s="31" t="s">
        <v>52</v>
      </c>
      <c r="O29">
        <f>(I29*21)/100</f>
      </c>
      <c t="s">
        <v>23</v>
      </c>
    </row>
    <row r="30" spans="1:5" ht="12.75">
      <c r="A30" s="34" t="s">
        <v>53</v>
      </c>
      <c r="E30" s="35" t="s">
        <v>72</v>
      </c>
    </row>
    <row r="31" spans="1:5" ht="12.75">
      <c r="A31" s="36" t="s">
        <v>55</v>
      </c>
      <c r="E31" s="37" t="s">
        <v>49</v>
      </c>
    </row>
    <row r="32" spans="1:5" ht="12.75">
      <c r="A32" t="s">
        <v>56</v>
      </c>
      <c r="E32" s="35" t="s">
        <v>65</v>
      </c>
    </row>
    <row r="33" spans="1:16" ht="12.75">
      <c r="A33" s="25" t="s">
        <v>47</v>
      </c>
      <c s="29" t="s">
        <v>73</v>
      </c>
      <c s="29" t="s">
        <v>74</v>
      </c>
      <c s="25" t="s">
        <v>49</v>
      </c>
      <c s="30" t="s">
        <v>75</v>
      </c>
      <c s="31" t="s">
        <v>51</v>
      </c>
      <c s="32">
        <v>1</v>
      </c>
      <c s="33">
        <v>0</v>
      </c>
      <c s="33">
        <f>ROUND(ROUND(H33,2)*ROUND(G33,3),2)</f>
      </c>
      <c s="31" t="s">
        <v>52</v>
      </c>
      <c r="O33">
        <f>(I33*21)/100</f>
      </c>
      <c t="s">
        <v>23</v>
      </c>
    </row>
    <row r="34" spans="1:5" ht="12.75">
      <c r="A34" s="34" t="s">
        <v>53</v>
      </c>
      <c r="E34" s="35" t="s">
        <v>49</v>
      </c>
    </row>
    <row r="35" spans="1:5" ht="12.75">
      <c r="A35" s="36" t="s">
        <v>55</v>
      </c>
      <c r="E35" s="37" t="s">
        <v>76</v>
      </c>
    </row>
    <row r="36" spans="1:5" ht="12.75">
      <c r="A36" t="s">
        <v>56</v>
      </c>
      <c r="E36" s="35" t="s">
        <v>65</v>
      </c>
    </row>
    <row r="37" spans="1:16" ht="25.5">
      <c r="A37" s="25" t="s">
        <v>47</v>
      </c>
      <c s="29" t="s">
        <v>77</v>
      </c>
      <c s="29" t="s">
        <v>78</v>
      </c>
      <c s="25" t="s">
        <v>49</v>
      </c>
      <c s="30" t="s">
        <v>79</v>
      </c>
      <c s="31" t="s">
        <v>51</v>
      </c>
      <c s="32">
        <v>1</v>
      </c>
      <c s="33">
        <v>0</v>
      </c>
      <c s="33">
        <f>ROUND(ROUND(H37,2)*ROUND(G37,3),2)</f>
      </c>
      <c s="31"/>
      <c r="O37">
        <f>(I37*21)/100</f>
      </c>
      <c t="s">
        <v>23</v>
      </c>
    </row>
    <row r="38" spans="1:5" ht="12.75">
      <c r="A38" s="34" t="s">
        <v>53</v>
      </c>
      <c r="E38" s="35" t="s">
        <v>49</v>
      </c>
    </row>
    <row r="39" spans="1:5" ht="12.75">
      <c r="A39" s="36" t="s">
        <v>55</v>
      </c>
      <c r="E39" s="37" t="s">
        <v>49</v>
      </c>
    </row>
    <row r="40" spans="1:5" ht="12.75">
      <c r="A40" t="s">
        <v>56</v>
      </c>
      <c r="E40" s="35" t="s">
        <v>65</v>
      </c>
    </row>
    <row r="41" spans="1:16" ht="12.75">
      <c r="A41" s="25" t="s">
        <v>47</v>
      </c>
      <c s="29" t="s">
        <v>40</v>
      </c>
      <c s="29" t="s">
        <v>80</v>
      </c>
      <c s="25" t="s">
        <v>49</v>
      </c>
      <c s="30" t="s">
        <v>81</v>
      </c>
      <c s="31" t="s">
        <v>51</v>
      </c>
      <c s="32">
        <v>1</v>
      </c>
      <c s="33">
        <v>0</v>
      </c>
      <c s="33">
        <f>ROUND(ROUND(H41,2)*ROUND(G41,3),2)</f>
      </c>
      <c s="31" t="s">
        <v>52</v>
      </c>
      <c r="O41">
        <f>(I41*21)/100</f>
      </c>
      <c t="s">
        <v>23</v>
      </c>
    </row>
    <row r="42" spans="1:5" ht="12.75">
      <c r="A42" s="34" t="s">
        <v>53</v>
      </c>
      <c r="E42" s="35" t="s">
        <v>49</v>
      </c>
    </row>
    <row r="43" spans="1:5" ht="12.75">
      <c r="A43" s="36" t="s">
        <v>55</v>
      </c>
      <c r="E43" s="37" t="s">
        <v>49</v>
      </c>
    </row>
    <row r="44" spans="1:5" ht="12.75">
      <c r="A44" t="s">
        <v>56</v>
      </c>
      <c r="E44" s="35" t="s">
        <v>65</v>
      </c>
    </row>
    <row r="45" spans="1:16" ht="12.75">
      <c r="A45" s="25" t="s">
        <v>47</v>
      </c>
      <c s="29" t="s">
        <v>42</v>
      </c>
      <c s="29" t="s">
        <v>82</v>
      </c>
      <c s="25" t="s">
        <v>49</v>
      </c>
      <c s="30" t="s">
        <v>83</v>
      </c>
      <c s="31" t="s">
        <v>51</v>
      </c>
      <c s="32">
        <v>1</v>
      </c>
      <c s="33">
        <v>0</v>
      </c>
      <c s="33">
        <f>ROUND(ROUND(H45,2)*ROUND(G45,3),2)</f>
      </c>
      <c s="31" t="s">
        <v>52</v>
      </c>
      <c r="O45">
        <f>(I45*21)/100</f>
      </c>
      <c t="s">
        <v>23</v>
      </c>
    </row>
    <row r="46" spans="1:5" ht="12.75">
      <c r="A46" s="34" t="s">
        <v>53</v>
      </c>
      <c r="E46" s="35" t="s">
        <v>84</v>
      </c>
    </row>
    <row r="47" spans="1:5" ht="12.75">
      <c r="A47" s="36" t="s">
        <v>55</v>
      </c>
      <c r="E47" s="37" t="s">
        <v>49</v>
      </c>
    </row>
    <row r="48" spans="1:5" ht="63.75">
      <c r="A48" t="s">
        <v>56</v>
      </c>
      <c r="E48" s="35" t="s">
        <v>85</v>
      </c>
    </row>
    <row r="49" spans="1:16" ht="12.75">
      <c r="A49" s="25" t="s">
        <v>47</v>
      </c>
      <c s="29" t="s">
        <v>44</v>
      </c>
      <c s="29" t="s">
        <v>86</v>
      </c>
      <c s="25" t="s">
        <v>49</v>
      </c>
      <c s="30" t="s">
        <v>87</v>
      </c>
      <c s="31" t="s">
        <v>51</v>
      </c>
      <c s="32">
        <v>1</v>
      </c>
      <c s="33">
        <v>0</v>
      </c>
      <c s="33">
        <f>ROUND(ROUND(H49,2)*ROUND(G49,3),2)</f>
      </c>
      <c s="31" t="s">
        <v>52</v>
      </c>
      <c r="O49">
        <f>(I49*21)/100</f>
      </c>
      <c t="s">
        <v>23</v>
      </c>
    </row>
    <row r="50" spans="1:5" ht="12.75">
      <c r="A50" s="34" t="s">
        <v>53</v>
      </c>
      <c r="E50" s="35" t="s">
        <v>49</v>
      </c>
    </row>
    <row r="51" spans="1:5" ht="12.75">
      <c r="A51" s="36" t="s">
        <v>55</v>
      </c>
      <c r="E51" s="37" t="s">
        <v>49</v>
      </c>
    </row>
    <row r="52" spans="1:5" ht="25.5">
      <c r="A52" t="s">
        <v>56</v>
      </c>
      <c r="E52" s="35" t="s">
        <v>88</v>
      </c>
    </row>
    <row r="53" spans="1:16" ht="12.75">
      <c r="A53" s="25" t="s">
        <v>47</v>
      </c>
      <c s="29" t="s">
        <v>89</v>
      </c>
      <c s="29" t="s">
        <v>90</v>
      </c>
      <c s="25" t="s">
        <v>49</v>
      </c>
      <c s="30" t="s">
        <v>91</v>
      </c>
      <c s="31" t="s">
        <v>51</v>
      </c>
      <c s="32">
        <v>1</v>
      </c>
      <c s="33">
        <v>0</v>
      </c>
      <c s="33">
        <f>ROUND(ROUND(H53,2)*ROUND(G53,3),2)</f>
      </c>
      <c s="31" t="s">
        <v>52</v>
      </c>
      <c r="O53">
        <f>(I53*21)/100</f>
      </c>
      <c t="s">
        <v>23</v>
      </c>
    </row>
    <row r="54" spans="1:5" ht="12.75">
      <c r="A54" s="34" t="s">
        <v>53</v>
      </c>
      <c r="E54" s="35" t="s">
        <v>92</v>
      </c>
    </row>
    <row r="55" spans="1:5" ht="12.75">
      <c r="A55" s="36" t="s">
        <v>55</v>
      </c>
      <c r="E55" s="37" t="s">
        <v>49</v>
      </c>
    </row>
    <row r="56" spans="1:5" ht="25.5">
      <c r="A56" t="s">
        <v>56</v>
      </c>
      <c r="E56" s="35" t="s">
        <v>88</v>
      </c>
    </row>
    <row r="57" spans="1:18" ht="12.75" customHeight="1">
      <c r="A57" s="6" t="s">
        <v>45</v>
      </c>
      <c s="6"/>
      <c s="39" t="s">
        <v>23</v>
      </c>
      <c s="6"/>
      <c s="27" t="s">
        <v>93</v>
      </c>
      <c s="6"/>
      <c s="6"/>
      <c s="6"/>
      <c s="40">
        <f>0+Q57</f>
      </c>
      <c s="6"/>
      <c r="O57">
        <f>0+R57</f>
      </c>
      <c r="Q57">
        <f>0+I58</f>
      </c>
      <c>
        <f>0+O58</f>
      </c>
    </row>
    <row r="58" spans="1:16" ht="12.75">
      <c r="A58" s="25" t="s">
        <v>47</v>
      </c>
      <c s="29" t="s">
        <v>94</v>
      </c>
      <c s="29" t="s">
        <v>95</v>
      </c>
      <c s="25" t="s">
        <v>49</v>
      </c>
      <c s="30" t="s">
        <v>96</v>
      </c>
      <c s="31" t="s">
        <v>97</v>
      </c>
      <c s="32">
        <v>1</v>
      </c>
      <c s="33">
        <v>0</v>
      </c>
      <c s="33">
        <f>ROUND(ROUND(H58,2)*ROUND(G58,3),2)</f>
      </c>
      <c s="31"/>
      <c r="O58">
        <f>(I58*21)/100</f>
      </c>
      <c t="s">
        <v>23</v>
      </c>
    </row>
    <row r="59" spans="1:5" ht="38.25">
      <c r="A59" s="34" t="s">
        <v>53</v>
      </c>
      <c r="E59" s="35" t="s">
        <v>98</v>
      </c>
    </row>
    <row r="60" spans="1:5" ht="12.75">
      <c r="A60" s="36" t="s">
        <v>55</v>
      </c>
      <c r="E60" s="37" t="s">
        <v>49</v>
      </c>
    </row>
    <row r="61" spans="1:5" ht="12.75">
      <c r="A61" t="s">
        <v>56</v>
      </c>
      <c r="E61" s="35" t="s">
        <v>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0+O9+O18+O27+O40</f>
      </c>
      <c t="s">
        <v>22</v>
      </c>
    </row>
    <row r="3" spans="1:16" ht="15" customHeight="1">
      <c r="A3" t="s">
        <v>12</v>
      </c>
      <c s="12" t="s">
        <v>14</v>
      </c>
      <c s="13" t="s">
        <v>15</v>
      </c>
      <c s="1"/>
      <c s="14" t="s">
        <v>16</v>
      </c>
      <c s="1"/>
      <c s="9"/>
      <c s="8" t="s">
        <v>954</v>
      </c>
      <c s="41">
        <f>0+I9+I18+I27+I40</f>
      </c>
      <c s="10"/>
      <c r="O3" t="s">
        <v>19</v>
      </c>
      <c t="s">
        <v>23</v>
      </c>
    </row>
    <row r="4" spans="1:16" ht="15" customHeight="1">
      <c r="A4" t="s">
        <v>17</v>
      </c>
      <c s="12" t="s">
        <v>759</v>
      </c>
      <c s="13" t="s">
        <v>954</v>
      </c>
      <c s="1"/>
      <c s="14" t="s">
        <v>955</v>
      </c>
      <c s="1"/>
      <c s="1"/>
      <c s="11"/>
      <c s="11"/>
      <c s="1"/>
      <c r="O4" t="s">
        <v>20</v>
      </c>
      <c t="s">
        <v>23</v>
      </c>
    </row>
    <row r="5" spans="1:16" ht="12.75" customHeight="1">
      <c r="A5" t="s">
        <v>762</v>
      </c>
      <c s="16" t="s">
        <v>18</v>
      </c>
      <c s="17" t="s">
        <v>954</v>
      </c>
      <c s="6"/>
      <c s="18" t="s">
        <v>955</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f>
      </c>
      <c>
        <f>0+O10+O14</f>
      </c>
    </row>
    <row r="10" spans="1:16" ht="12.75">
      <c r="A10" s="25" t="s">
        <v>47</v>
      </c>
      <c s="29" t="s">
        <v>29</v>
      </c>
      <c s="29" t="s">
        <v>769</v>
      </c>
      <c s="25" t="s">
        <v>49</v>
      </c>
      <c s="30" t="s">
        <v>770</v>
      </c>
      <c s="31" t="s">
        <v>104</v>
      </c>
      <c s="32">
        <v>0.75</v>
      </c>
      <c s="33">
        <v>0</v>
      </c>
      <c s="33">
        <f>ROUND(ROUND(H10,2)*ROUND(G10,3),2)</f>
      </c>
      <c s="31" t="s">
        <v>767</v>
      </c>
      <c r="O10">
        <f>(I10*21)/100</f>
      </c>
      <c t="s">
        <v>23</v>
      </c>
    </row>
    <row r="11" spans="1:5" ht="12.75">
      <c r="A11" s="34" t="s">
        <v>53</v>
      </c>
      <c r="E11" s="35" t="s">
        <v>49</v>
      </c>
    </row>
    <row r="12" spans="1:5" ht="12.75">
      <c r="A12" s="36" t="s">
        <v>55</v>
      </c>
      <c r="E12" s="37" t="s">
        <v>956</v>
      </c>
    </row>
    <row r="13" spans="1:5" ht="12.75">
      <c r="A13" t="s">
        <v>56</v>
      </c>
      <c r="E13" s="35" t="s">
        <v>49</v>
      </c>
    </row>
    <row r="14" spans="1:16" ht="12.75">
      <c r="A14" s="25" t="s">
        <v>47</v>
      </c>
      <c s="29" t="s">
        <v>23</v>
      </c>
      <c s="29" t="s">
        <v>772</v>
      </c>
      <c s="25" t="s">
        <v>49</v>
      </c>
      <c s="30" t="s">
        <v>773</v>
      </c>
      <c s="31" t="s">
        <v>104</v>
      </c>
      <c s="32">
        <v>17.11456</v>
      </c>
      <c s="33">
        <v>0</v>
      </c>
      <c s="33">
        <f>ROUND(ROUND(H14,2)*ROUND(G14,3),2)</f>
      </c>
      <c s="31" t="s">
        <v>767</v>
      </c>
      <c r="O14">
        <f>(I14*21)/100</f>
      </c>
      <c t="s">
        <v>23</v>
      </c>
    </row>
    <row r="15" spans="1:5" ht="12.75">
      <c r="A15" s="34" t="s">
        <v>53</v>
      </c>
      <c r="E15" s="35" t="s">
        <v>49</v>
      </c>
    </row>
    <row r="16" spans="1:5" ht="12.75">
      <c r="A16" s="36" t="s">
        <v>55</v>
      </c>
      <c r="E16" s="37" t="s">
        <v>957</v>
      </c>
    </row>
    <row r="17" spans="1:5" ht="12.75">
      <c r="A17" t="s">
        <v>56</v>
      </c>
      <c r="E17" s="35" t="s">
        <v>49</v>
      </c>
    </row>
    <row r="18" spans="1:18" ht="12.75" customHeight="1">
      <c r="A18" s="6" t="s">
        <v>45</v>
      </c>
      <c s="6"/>
      <c s="39" t="s">
        <v>29</v>
      </c>
      <c s="6"/>
      <c s="27" t="s">
        <v>113</v>
      </c>
      <c s="6"/>
      <c s="6"/>
      <c s="6"/>
      <c s="40">
        <f>0+Q18</f>
      </c>
      <c s="6"/>
      <c r="O18">
        <f>0+R18</f>
      </c>
      <c r="Q18">
        <f>0+I19+I23</f>
      </c>
      <c>
        <f>0+O19+O23</f>
      </c>
    </row>
    <row r="19" spans="1:16" ht="12.75">
      <c r="A19" s="25" t="s">
        <v>47</v>
      </c>
      <c s="29" t="s">
        <v>22</v>
      </c>
      <c s="29" t="s">
        <v>917</v>
      </c>
      <c s="25" t="s">
        <v>49</v>
      </c>
      <c s="30" t="s">
        <v>918</v>
      </c>
      <c s="31" t="s">
        <v>126</v>
      </c>
      <c s="32">
        <v>17.11456</v>
      </c>
      <c s="33">
        <v>0</v>
      </c>
      <c s="33">
        <f>ROUND(ROUND(H19,2)*ROUND(G19,3),2)</f>
      </c>
      <c s="31" t="s">
        <v>779</v>
      </c>
      <c r="O19">
        <f>(I19*21)/100</f>
      </c>
      <c t="s">
        <v>23</v>
      </c>
    </row>
    <row r="20" spans="1:5" ht="12.75">
      <c r="A20" s="34" t="s">
        <v>53</v>
      </c>
      <c r="E20" s="35" t="s">
        <v>49</v>
      </c>
    </row>
    <row r="21" spans="1:5" ht="12.75">
      <c r="A21" s="36" t="s">
        <v>55</v>
      </c>
      <c r="E21" s="37" t="s">
        <v>957</v>
      </c>
    </row>
    <row r="22" spans="1:5" ht="12.75">
      <c r="A22" t="s">
        <v>56</v>
      </c>
      <c r="E22" s="35" t="s">
        <v>49</v>
      </c>
    </row>
    <row r="23" spans="1:16" ht="12.75">
      <c r="A23" s="25" t="s">
        <v>47</v>
      </c>
      <c s="29" t="s">
        <v>33</v>
      </c>
      <c s="29" t="s">
        <v>793</v>
      </c>
      <c s="25" t="s">
        <v>49</v>
      </c>
      <c s="30" t="s">
        <v>233</v>
      </c>
      <c s="31" t="s">
        <v>126</v>
      </c>
      <c s="32">
        <v>17.11456</v>
      </c>
      <c s="33">
        <v>0</v>
      </c>
      <c s="33">
        <f>ROUND(ROUND(H23,2)*ROUND(G23,3),2)</f>
      </c>
      <c s="31" t="s">
        <v>779</v>
      </c>
      <c r="O23">
        <f>(I23*21)/100</f>
      </c>
      <c t="s">
        <v>23</v>
      </c>
    </row>
    <row r="24" spans="1:5" ht="12.75">
      <c r="A24" s="34" t="s">
        <v>53</v>
      </c>
      <c r="E24" s="35" t="s">
        <v>49</v>
      </c>
    </row>
    <row r="25" spans="1:5" ht="12.75">
      <c r="A25" s="36" t="s">
        <v>55</v>
      </c>
      <c r="E25" s="37" t="s">
        <v>957</v>
      </c>
    </row>
    <row r="26" spans="1:5" ht="12.75">
      <c r="A26" t="s">
        <v>56</v>
      </c>
      <c r="E26" s="35" t="s">
        <v>49</v>
      </c>
    </row>
    <row r="27" spans="1:18" ht="12.75" customHeight="1">
      <c r="A27" s="6" t="s">
        <v>45</v>
      </c>
      <c s="6"/>
      <c s="39" t="s">
        <v>77</v>
      </c>
      <c s="6"/>
      <c s="27" t="s">
        <v>820</v>
      </c>
      <c s="6"/>
      <c s="6"/>
      <c s="6"/>
      <c s="40">
        <f>0+Q27</f>
      </c>
      <c s="6"/>
      <c r="O27">
        <f>0+R27</f>
      </c>
      <c r="Q27">
        <f>0+I28+I32+I36</f>
      </c>
      <c>
        <f>0+O28+O32+O36</f>
      </c>
    </row>
    <row r="28" spans="1:16" ht="12.75">
      <c r="A28" s="25" t="s">
        <v>47</v>
      </c>
      <c s="29" t="s">
        <v>35</v>
      </c>
      <c s="29" t="s">
        <v>958</v>
      </c>
      <c s="25" t="s">
        <v>49</v>
      </c>
      <c s="30" t="s">
        <v>959</v>
      </c>
      <c s="31" t="s">
        <v>121</v>
      </c>
      <c s="32">
        <v>1</v>
      </c>
      <c s="33">
        <v>0</v>
      </c>
      <c s="33">
        <f>ROUND(ROUND(H28,2)*ROUND(G28,3),2)</f>
      </c>
      <c s="31" t="s">
        <v>779</v>
      </c>
      <c r="O28">
        <f>(I28*21)/100</f>
      </c>
      <c t="s">
        <v>23</v>
      </c>
    </row>
    <row r="29" spans="1:5" ht="12.75">
      <c r="A29" s="34" t="s">
        <v>53</v>
      </c>
      <c r="E29" s="35" t="s">
        <v>49</v>
      </c>
    </row>
    <row r="30" spans="1:5" ht="12.75">
      <c r="A30" s="36" t="s">
        <v>55</v>
      </c>
      <c r="E30" s="37" t="s">
        <v>960</v>
      </c>
    </row>
    <row r="31" spans="1:5" ht="12.75">
      <c r="A31" t="s">
        <v>56</v>
      </c>
      <c r="E31" s="35" t="s">
        <v>49</v>
      </c>
    </row>
    <row r="32" spans="1:16" ht="12.75">
      <c r="A32" s="25" t="s">
        <v>47</v>
      </c>
      <c s="29" t="s">
        <v>37</v>
      </c>
      <c s="29" t="s">
        <v>961</v>
      </c>
      <c s="25" t="s">
        <v>49</v>
      </c>
      <c s="30" t="s">
        <v>962</v>
      </c>
      <c s="31" t="s">
        <v>121</v>
      </c>
      <c s="32">
        <v>2</v>
      </c>
      <c s="33">
        <v>0</v>
      </c>
      <c s="33">
        <f>ROUND(ROUND(H32,2)*ROUND(G32,3),2)</f>
      </c>
      <c s="31" t="s">
        <v>779</v>
      </c>
      <c r="O32">
        <f>(I32*21)/100</f>
      </c>
      <c t="s">
        <v>23</v>
      </c>
    </row>
    <row r="33" spans="1:5" ht="12.75">
      <c r="A33" s="34" t="s">
        <v>53</v>
      </c>
      <c r="E33" s="35" t="s">
        <v>49</v>
      </c>
    </row>
    <row r="34" spans="1:5" ht="12.75">
      <c r="A34" s="36" t="s">
        <v>55</v>
      </c>
      <c r="E34" s="37" t="s">
        <v>963</v>
      </c>
    </row>
    <row r="35" spans="1:5" ht="12.75">
      <c r="A35" t="s">
        <v>56</v>
      </c>
      <c r="E35" s="35" t="s">
        <v>49</v>
      </c>
    </row>
    <row r="36" spans="1:16" ht="25.5">
      <c r="A36" s="25" t="s">
        <v>47</v>
      </c>
      <c s="29" t="s">
        <v>73</v>
      </c>
      <c s="29" t="s">
        <v>964</v>
      </c>
      <c s="25" t="s">
        <v>49</v>
      </c>
      <c s="30" t="s">
        <v>965</v>
      </c>
      <c s="31" t="s">
        <v>121</v>
      </c>
      <c s="32">
        <v>3</v>
      </c>
      <c s="33">
        <v>0</v>
      </c>
      <c s="33">
        <f>ROUND(ROUND(H36,2)*ROUND(G36,3),2)</f>
      </c>
      <c s="31" t="s">
        <v>767</v>
      </c>
      <c r="O36">
        <f>(I36*21)/100</f>
      </c>
      <c t="s">
        <v>23</v>
      </c>
    </row>
    <row r="37" spans="1:5" ht="12.75">
      <c r="A37" s="34" t="s">
        <v>53</v>
      </c>
      <c r="E37" s="35" t="s">
        <v>49</v>
      </c>
    </row>
    <row r="38" spans="1:5" ht="12.75">
      <c r="A38" s="36" t="s">
        <v>55</v>
      </c>
      <c r="E38" s="37" t="s">
        <v>966</v>
      </c>
    </row>
    <row r="39" spans="1:5" ht="12.75">
      <c r="A39" t="s">
        <v>56</v>
      </c>
      <c r="E39" s="35" t="s">
        <v>49</v>
      </c>
    </row>
    <row r="40" spans="1:18" ht="12.75" customHeight="1">
      <c r="A40" s="6" t="s">
        <v>45</v>
      </c>
      <c s="6"/>
      <c s="39" t="s">
        <v>40</v>
      </c>
      <c s="6"/>
      <c s="27" t="s">
        <v>843</v>
      </c>
      <c s="6"/>
      <c s="6"/>
      <c s="6"/>
      <c s="40">
        <f>0+Q40</f>
      </c>
      <c s="6"/>
      <c r="O40">
        <f>0+R40</f>
      </c>
      <c r="Q40">
        <f>0+I41</f>
      </c>
      <c>
        <f>0+O41</f>
      </c>
    </row>
    <row r="41" spans="1:16" ht="25.5">
      <c r="A41" s="25" t="s">
        <v>47</v>
      </c>
      <c s="29" t="s">
        <v>77</v>
      </c>
      <c s="29" t="s">
        <v>967</v>
      </c>
      <c s="25" t="s">
        <v>49</v>
      </c>
      <c s="30" t="s">
        <v>968</v>
      </c>
      <c s="31" t="s">
        <v>121</v>
      </c>
      <c s="32">
        <v>3</v>
      </c>
      <c s="33">
        <v>0</v>
      </c>
      <c s="33">
        <f>ROUND(ROUND(H41,2)*ROUND(G41,3),2)</f>
      </c>
      <c s="31" t="s">
        <v>767</v>
      </c>
      <c r="O41">
        <f>(I41*21)/100</f>
      </c>
      <c t="s">
        <v>23</v>
      </c>
    </row>
    <row r="42" spans="1:5" ht="12.75">
      <c r="A42" s="34" t="s">
        <v>53</v>
      </c>
      <c r="E42" s="35" t="s">
        <v>49</v>
      </c>
    </row>
    <row r="43" spans="1:5" ht="12.75">
      <c r="A43" s="36" t="s">
        <v>55</v>
      </c>
      <c r="E43" s="37" t="s">
        <v>966</v>
      </c>
    </row>
    <row r="44" spans="1:5" ht="12.75">
      <c r="A44" t="s">
        <v>56</v>
      </c>
      <c r="E4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0+O9+O34+O71+O96</f>
      </c>
      <c t="s">
        <v>22</v>
      </c>
    </row>
    <row r="3" spans="1:16" ht="15" customHeight="1">
      <c r="A3" t="s">
        <v>12</v>
      </c>
      <c s="12" t="s">
        <v>14</v>
      </c>
      <c s="13" t="s">
        <v>15</v>
      </c>
      <c s="1"/>
      <c s="14" t="s">
        <v>16</v>
      </c>
      <c s="1"/>
      <c s="9"/>
      <c s="8" t="s">
        <v>969</v>
      </c>
      <c s="41">
        <f>0+I9+I34+I71+I96</f>
      </c>
      <c s="10"/>
      <c r="O3" t="s">
        <v>19</v>
      </c>
      <c t="s">
        <v>23</v>
      </c>
    </row>
    <row r="4" spans="1:16" ht="15" customHeight="1">
      <c r="A4" t="s">
        <v>17</v>
      </c>
      <c s="12" t="s">
        <v>759</v>
      </c>
      <c s="13" t="s">
        <v>969</v>
      </c>
      <c s="1"/>
      <c s="14" t="s">
        <v>970</v>
      </c>
      <c s="1"/>
      <c s="1"/>
      <c s="11"/>
      <c s="11"/>
      <c s="1"/>
      <c r="O4" t="s">
        <v>20</v>
      </c>
      <c t="s">
        <v>23</v>
      </c>
    </row>
    <row r="5" spans="1:16" ht="12.75" customHeight="1">
      <c r="A5" t="s">
        <v>762</v>
      </c>
      <c s="16" t="s">
        <v>18</v>
      </c>
      <c s="17" t="s">
        <v>969</v>
      </c>
      <c s="6"/>
      <c s="18" t="s">
        <v>970</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0+I10+I14+I18+I22+I26+I30</f>
      </c>
      <c>
        <f>0+O10+O14+O18+O22+O26+O30</f>
      </c>
    </row>
    <row r="10" spans="1:16" ht="12.75">
      <c r="A10" s="25" t="s">
        <v>47</v>
      </c>
      <c s="29" t="s">
        <v>29</v>
      </c>
      <c s="29" t="s">
        <v>765</v>
      </c>
      <c s="25" t="s">
        <v>49</v>
      </c>
      <c s="30" t="s">
        <v>766</v>
      </c>
      <c s="31" t="s">
        <v>104</v>
      </c>
      <c s="32">
        <v>0.858</v>
      </c>
      <c s="33">
        <v>0</v>
      </c>
      <c s="33">
        <f>ROUND(ROUND(H10,2)*ROUND(G10,3),2)</f>
      </c>
      <c s="31" t="s">
        <v>767</v>
      </c>
      <c r="O10">
        <f>(I10*21)/100</f>
      </c>
      <c t="s">
        <v>23</v>
      </c>
    </row>
    <row r="11" spans="1:5" ht="12.75">
      <c r="A11" s="34" t="s">
        <v>53</v>
      </c>
      <c r="E11" s="35" t="s">
        <v>49</v>
      </c>
    </row>
    <row r="12" spans="1:5" ht="12.75">
      <c r="A12" s="36" t="s">
        <v>55</v>
      </c>
      <c r="E12" s="37" t="s">
        <v>971</v>
      </c>
    </row>
    <row r="13" spans="1:5" ht="12.75">
      <c r="A13" t="s">
        <v>56</v>
      </c>
      <c r="E13" s="35" t="s">
        <v>49</v>
      </c>
    </row>
    <row r="14" spans="1:16" ht="12.75">
      <c r="A14" s="25" t="s">
        <v>47</v>
      </c>
      <c s="29" t="s">
        <v>23</v>
      </c>
      <c s="29" t="s">
        <v>769</v>
      </c>
      <c s="25" t="s">
        <v>49</v>
      </c>
      <c s="30" t="s">
        <v>770</v>
      </c>
      <c s="31" t="s">
        <v>104</v>
      </c>
      <c s="32">
        <v>12.525</v>
      </c>
      <c s="33">
        <v>0</v>
      </c>
      <c s="33">
        <f>ROUND(ROUND(H14,2)*ROUND(G14,3),2)</f>
      </c>
      <c s="31" t="s">
        <v>767</v>
      </c>
      <c r="O14">
        <f>(I14*21)/100</f>
      </c>
      <c t="s">
        <v>23</v>
      </c>
    </row>
    <row r="15" spans="1:5" ht="12.75">
      <c r="A15" s="34" t="s">
        <v>53</v>
      </c>
      <c r="E15" s="35" t="s">
        <v>49</v>
      </c>
    </row>
    <row r="16" spans="1:5" ht="51">
      <c r="A16" s="36" t="s">
        <v>55</v>
      </c>
      <c r="E16" s="37" t="s">
        <v>972</v>
      </c>
    </row>
    <row r="17" spans="1:5" ht="12.75">
      <c r="A17" t="s">
        <v>56</v>
      </c>
      <c r="E17" s="35" t="s">
        <v>49</v>
      </c>
    </row>
    <row r="18" spans="1:16" ht="12.75">
      <c r="A18" s="25" t="s">
        <v>47</v>
      </c>
      <c s="29" t="s">
        <v>22</v>
      </c>
      <c s="29" t="s">
        <v>973</v>
      </c>
      <c s="25" t="s">
        <v>49</v>
      </c>
      <c s="30" t="s">
        <v>974</v>
      </c>
      <c s="31" t="s">
        <v>104</v>
      </c>
      <c s="32">
        <v>0.22</v>
      </c>
      <c s="33">
        <v>0</v>
      </c>
      <c s="33">
        <f>ROUND(ROUND(H18,2)*ROUND(G18,3),2)</f>
      </c>
      <c s="31" t="s">
        <v>767</v>
      </c>
      <c r="O18">
        <f>(I18*21)/100</f>
      </c>
      <c t="s">
        <v>23</v>
      </c>
    </row>
    <row r="19" spans="1:5" ht="12.75">
      <c r="A19" s="34" t="s">
        <v>53</v>
      </c>
      <c r="E19" s="35" t="s">
        <v>49</v>
      </c>
    </row>
    <row r="20" spans="1:5" ht="12.75">
      <c r="A20" s="36" t="s">
        <v>55</v>
      </c>
      <c r="E20" s="37" t="s">
        <v>975</v>
      </c>
    </row>
    <row r="21" spans="1:5" ht="12.75">
      <c r="A21" t="s">
        <v>56</v>
      </c>
      <c r="E21" s="35" t="s">
        <v>49</v>
      </c>
    </row>
    <row r="22" spans="1:16" ht="12.75">
      <c r="A22" s="25" t="s">
        <v>47</v>
      </c>
      <c s="29" t="s">
        <v>33</v>
      </c>
      <c s="29" t="s">
        <v>772</v>
      </c>
      <c s="25" t="s">
        <v>49</v>
      </c>
      <c s="30" t="s">
        <v>773</v>
      </c>
      <c s="31" t="s">
        <v>104</v>
      </c>
      <c s="32">
        <v>78.32544</v>
      </c>
      <c s="33">
        <v>0</v>
      </c>
      <c s="33">
        <f>ROUND(ROUND(H22,2)*ROUND(G22,3),2)</f>
      </c>
      <c s="31" t="s">
        <v>767</v>
      </c>
      <c r="O22">
        <f>(I22*21)/100</f>
      </c>
      <c t="s">
        <v>23</v>
      </c>
    </row>
    <row r="23" spans="1:5" ht="12.75">
      <c r="A23" s="34" t="s">
        <v>53</v>
      </c>
      <c r="E23" s="35" t="s">
        <v>49</v>
      </c>
    </row>
    <row r="24" spans="1:5" ht="153">
      <c r="A24" s="36" t="s">
        <v>55</v>
      </c>
      <c r="E24" s="37" t="s">
        <v>976</v>
      </c>
    </row>
    <row r="25" spans="1:5" ht="12.75">
      <c r="A25" t="s">
        <v>56</v>
      </c>
      <c r="E25" s="35" t="s">
        <v>49</v>
      </c>
    </row>
    <row r="26" spans="1:16" ht="12.75">
      <c r="A26" s="25" t="s">
        <v>47</v>
      </c>
      <c s="29" t="s">
        <v>35</v>
      </c>
      <c s="29" t="s">
        <v>775</v>
      </c>
      <c s="25" t="s">
        <v>49</v>
      </c>
      <c s="30" t="s">
        <v>776</v>
      </c>
      <c s="31" t="s">
        <v>104</v>
      </c>
      <c s="32">
        <v>0.06171</v>
      </c>
      <c s="33">
        <v>0</v>
      </c>
      <c s="33">
        <f>ROUND(ROUND(H26,2)*ROUND(G26,3),2)</f>
      </c>
      <c s="31" t="s">
        <v>767</v>
      </c>
      <c r="O26">
        <f>(I26*21)/100</f>
      </c>
      <c t="s">
        <v>23</v>
      </c>
    </row>
    <row r="27" spans="1:5" ht="12.75">
      <c r="A27" s="34" t="s">
        <v>53</v>
      </c>
      <c r="E27" s="35" t="s">
        <v>49</v>
      </c>
    </row>
    <row r="28" spans="1:5" ht="12.75">
      <c r="A28" s="36" t="s">
        <v>55</v>
      </c>
      <c r="E28" s="37" t="s">
        <v>977</v>
      </c>
    </row>
    <row r="29" spans="1:5" ht="12.75">
      <c r="A29" t="s">
        <v>56</v>
      </c>
      <c r="E29" s="35" t="s">
        <v>49</v>
      </c>
    </row>
    <row r="30" spans="1:16" ht="12.75">
      <c r="A30" s="25" t="s">
        <v>47</v>
      </c>
      <c s="29" t="s">
        <v>37</v>
      </c>
      <c s="29" t="s">
        <v>978</v>
      </c>
      <c s="25" t="s">
        <v>49</v>
      </c>
      <c s="30" t="s">
        <v>979</v>
      </c>
      <c s="31" t="s">
        <v>121</v>
      </c>
      <c s="32">
        <v>5</v>
      </c>
      <c s="33">
        <v>0</v>
      </c>
      <c s="33">
        <f>ROUND(ROUND(H30,2)*ROUND(G30,3),2)</f>
      </c>
      <c s="31" t="s">
        <v>767</v>
      </c>
      <c r="O30">
        <f>(I30*21)/100</f>
      </c>
      <c t="s">
        <v>23</v>
      </c>
    </row>
    <row r="31" spans="1:5" ht="12.75">
      <c r="A31" s="34" t="s">
        <v>53</v>
      </c>
      <c r="E31" s="35" t="s">
        <v>49</v>
      </c>
    </row>
    <row r="32" spans="1:5" ht="12.75">
      <c r="A32" s="36" t="s">
        <v>55</v>
      </c>
      <c r="E32" s="37" t="s">
        <v>980</v>
      </c>
    </row>
    <row r="33" spans="1:5" ht="12.75">
      <c r="A33" t="s">
        <v>56</v>
      </c>
      <c r="E33" s="35" t="s">
        <v>49</v>
      </c>
    </row>
    <row r="34" spans="1:18" ht="12.75" customHeight="1">
      <c r="A34" s="6" t="s">
        <v>45</v>
      </c>
      <c s="6"/>
      <c s="39" t="s">
        <v>29</v>
      </c>
      <c s="6"/>
      <c s="27" t="s">
        <v>113</v>
      </c>
      <c s="6"/>
      <c s="6"/>
      <c s="6"/>
      <c s="40">
        <f>0+Q34</f>
      </c>
      <c s="6"/>
      <c r="O34">
        <f>0+R34</f>
      </c>
      <c r="Q34">
        <f>0+I35+I39+I43+I47+I51+I55+I59+I63+I67</f>
      </c>
      <c>
        <f>0+O35+O39+O43+O47+O51+O55+O59+O63+O67</f>
      </c>
    </row>
    <row r="35" spans="1:16" ht="25.5">
      <c r="A35" s="25" t="s">
        <v>47</v>
      </c>
      <c s="29" t="s">
        <v>73</v>
      </c>
      <c s="29" t="s">
        <v>981</v>
      </c>
      <c s="25" t="s">
        <v>49</v>
      </c>
      <c s="30" t="s">
        <v>982</v>
      </c>
      <c s="31" t="s">
        <v>126</v>
      </c>
      <c s="32">
        <v>0.1</v>
      </c>
      <c s="33">
        <v>0</v>
      </c>
      <c s="33">
        <f>ROUND(ROUND(H35,2)*ROUND(G35,3),2)</f>
      </c>
      <c s="31" t="s">
        <v>779</v>
      </c>
      <c r="O35">
        <f>(I35*21)/100</f>
      </c>
      <c t="s">
        <v>23</v>
      </c>
    </row>
    <row r="36" spans="1:5" ht="12.75">
      <c r="A36" s="34" t="s">
        <v>53</v>
      </c>
      <c r="E36" s="35" t="s">
        <v>49</v>
      </c>
    </row>
    <row r="37" spans="1:5" ht="12.75">
      <c r="A37" s="36" t="s">
        <v>55</v>
      </c>
      <c r="E37" s="37" t="s">
        <v>983</v>
      </c>
    </row>
    <row r="38" spans="1:5" ht="12.75">
      <c r="A38" t="s">
        <v>56</v>
      </c>
      <c r="E38" s="35" t="s">
        <v>49</v>
      </c>
    </row>
    <row r="39" spans="1:16" ht="25.5">
      <c r="A39" s="25" t="s">
        <v>47</v>
      </c>
      <c s="29" t="s">
        <v>77</v>
      </c>
      <c s="29" t="s">
        <v>778</v>
      </c>
      <c s="25" t="s">
        <v>49</v>
      </c>
      <c s="30" t="s">
        <v>169</v>
      </c>
      <c s="31" t="s">
        <v>126</v>
      </c>
      <c s="32">
        <v>0.35</v>
      </c>
      <c s="33">
        <v>0</v>
      </c>
      <c s="33">
        <f>ROUND(ROUND(H39,2)*ROUND(G39,3),2)</f>
      </c>
      <c s="31" t="s">
        <v>779</v>
      </c>
      <c r="O39">
        <f>(I39*21)/100</f>
      </c>
      <c t="s">
        <v>23</v>
      </c>
    </row>
    <row r="40" spans="1:5" ht="12.75">
      <c r="A40" s="34" t="s">
        <v>53</v>
      </c>
      <c r="E40" s="35" t="s">
        <v>49</v>
      </c>
    </row>
    <row r="41" spans="1:5" ht="12.75">
      <c r="A41" s="36" t="s">
        <v>55</v>
      </c>
      <c r="E41" s="37" t="s">
        <v>984</v>
      </c>
    </row>
    <row r="42" spans="1:5" ht="12.75">
      <c r="A42" t="s">
        <v>56</v>
      </c>
      <c r="E42" s="35" t="s">
        <v>49</v>
      </c>
    </row>
    <row r="43" spans="1:16" ht="25.5">
      <c r="A43" s="25" t="s">
        <v>47</v>
      </c>
      <c s="29" t="s">
        <v>40</v>
      </c>
      <c s="29" t="s">
        <v>985</v>
      </c>
      <c s="25" t="s">
        <v>49</v>
      </c>
      <c s="30" t="s">
        <v>986</v>
      </c>
      <c s="31" t="s">
        <v>126</v>
      </c>
      <c s="32">
        <v>1.95</v>
      </c>
      <c s="33">
        <v>0</v>
      </c>
      <c s="33">
        <f>ROUND(ROUND(H43,2)*ROUND(G43,3),2)</f>
      </c>
      <c s="31" t="s">
        <v>779</v>
      </c>
      <c r="O43">
        <f>(I43*21)/100</f>
      </c>
      <c t="s">
        <v>23</v>
      </c>
    </row>
    <row r="44" spans="1:5" ht="12.75">
      <c r="A44" s="34" t="s">
        <v>53</v>
      </c>
      <c r="E44" s="35" t="s">
        <v>49</v>
      </c>
    </row>
    <row r="45" spans="1:5" ht="12.75">
      <c r="A45" s="36" t="s">
        <v>55</v>
      </c>
      <c r="E45" s="37" t="s">
        <v>987</v>
      </c>
    </row>
    <row r="46" spans="1:5" ht="12.75">
      <c r="A46" t="s">
        <v>56</v>
      </c>
      <c r="E46" s="35" t="s">
        <v>49</v>
      </c>
    </row>
    <row r="47" spans="1:16" ht="12.75">
      <c r="A47" s="25" t="s">
        <v>47</v>
      </c>
      <c s="29" t="s">
        <v>42</v>
      </c>
      <c s="29" t="s">
        <v>913</v>
      </c>
      <c s="25" t="s">
        <v>49</v>
      </c>
      <c s="30" t="s">
        <v>173</v>
      </c>
      <c s="31" t="s">
        <v>142</v>
      </c>
      <c s="32">
        <v>7.5</v>
      </c>
      <c s="33">
        <v>0</v>
      </c>
      <c s="33">
        <f>ROUND(ROUND(H47,2)*ROUND(G47,3),2)</f>
      </c>
      <c s="31" t="s">
        <v>779</v>
      </c>
      <c r="O47">
        <f>(I47*21)/100</f>
      </c>
      <c t="s">
        <v>23</v>
      </c>
    </row>
    <row r="48" spans="1:5" ht="12.75">
      <c r="A48" s="34" t="s">
        <v>53</v>
      </c>
      <c r="E48" s="35" t="s">
        <v>49</v>
      </c>
    </row>
    <row r="49" spans="1:5" ht="12.75">
      <c r="A49" s="36" t="s">
        <v>55</v>
      </c>
      <c r="E49" s="37" t="s">
        <v>988</v>
      </c>
    </row>
    <row r="50" spans="1:5" ht="12.75">
      <c r="A50" t="s">
        <v>56</v>
      </c>
      <c r="E50" s="35" t="s">
        <v>49</v>
      </c>
    </row>
    <row r="51" spans="1:16" ht="12.75">
      <c r="A51" s="25" t="s">
        <v>47</v>
      </c>
      <c s="29" t="s">
        <v>44</v>
      </c>
      <c s="29" t="s">
        <v>917</v>
      </c>
      <c s="25" t="s">
        <v>49</v>
      </c>
      <c s="30" t="s">
        <v>918</v>
      </c>
      <c s="31" t="s">
        <v>126</v>
      </c>
      <c s="32">
        <v>37.25272</v>
      </c>
      <c s="33">
        <v>0</v>
      </c>
      <c s="33">
        <f>ROUND(ROUND(H51,2)*ROUND(G51,3),2)</f>
      </c>
      <c s="31" t="s">
        <v>779</v>
      </c>
      <c r="O51">
        <f>(I51*21)/100</f>
      </c>
      <c t="s">
        <v>23</v>
      </c>
    </row>
    <row r="52" spans="1:5" ht="12.75">
      <c r="A52" s="34" t="s">
        <v>53</v>
      </c>
      <c r="E52" s="35" t="s">
        <v>49</v>
      </c>
    </row>
    <row r="53" spans="1:5" ht="89.25">
      <c r="A53" s="36" t="s">
        <v>55</v>
      </c>
      <c r="E53" s="37" t="s">
        <v>989</v>
      </c>
    </row>
    <row r="54" spans="1:5" ht="12.75">
      <c r="A54" t="s">
        <v>56</v>
      </c>
      <c r="E54" s="35" t="s">
        <v>49</v>
      </c>
    </row>
    <row r="55" spans="1:16" ht="12.75">
      <c r="A55" s="25" t="s">
        <v>47</v>
      </c>
      <c s="29" t="s">
        <v>89</v>
      </c>
      <c s="29" t="s">
        <v>793</v>
      </c>
      <c s="25" t="s">
        <v>49</v>
      </c>
      <c s="30" t="s">
        <v>233</v>
      </c>
      <c s="31" t="s">
        <v>126</v>
      </c>
      <c s="32">
        <v>48.13875</v>
      </c>
      <c s="33">
        <v>0</v>
      </c>
      <c s="33">
        <f>ROUND(ROUND(H55,2)*ROUND(G55,3),2)</f>
      </c>
      <c s="31" t="s">
        <v>779</v>
      </c>
      <c r="O55">
        <f>(I55*21)/100</f>
      </c>
      <c t="s">
        <v>23</v>
      </c>
    </row>
    <row r="56" spans="1:5" ht="12.75">
      <c r="A56" s="34" t="s">
        <v>53</v>
      </c>
      <c r="E56" s="35" t="s">
        <v>49</v>
      </c>
    </row>
    <row r="57" spans="1:5" ht="76.5">
      <c r="A57" s="36" t="s">
        <v>55</v>
      </c>
      <c r="E57" s="37" t="s">
        <v>990</v>
      </c>
    </row>
    <row r="58" spans="1:5" ht="12.75">
      <c r="A58" t="s">
        <v>56</v>
      </c>
      <c r="E58" s="35" t="s">
        <v>49</v>
      </c>
    </row>
    <row r="59" spans="1:16" ht="12.75">
      <c r="A59" s="25" t="s">
        <v>47</v>
      </c>
      <c s="29" t="s">
        <v>94</v>
      </c>
      <c s="29" t="s">
        <v>798</v>
      </c>
      <c s="25" t="s">
        <v>49</v>
      </c>
      <c s="30" t="s">
        <v>799</v>
      </c>
      <c s="31" t="s">
        <v>116</v>
      </c>
      <c s="32">
        <v>8.625</v>
      </c>
      <c s="33">
        <v>0</v>
      </c>
      <c s="33">
        <f>ROUND(ROUND(H59,2)*ROUND(G59,3),2)</f>
      </c>
      <c s="31" t="s">
        <v>779</v>
      </c>
      <c r="O59">
        <f>(I59*21)/100</f>
      </c>
      <c t="s">
        <v>23</v>
      </c>
    </row>
    <row r="60" spans="1:5" ht="12.75">
      <c r="A60" s="34" t="s">
        <v>53</v>
      </c>
      <c r="E60" s="35" t="s">
        <v>49</v>
      </c>
    </row>
    <row r="61" spans="1:5" ht="38.25">
      <c r="A61" s="36" t="s">
        <v>55</v>
      </c>
      <c r="E61" s="37" t="s">
        <v>991</v>
      </c>
    </row>
    <row r="62" spans="1:5" ht="12.75">
      <c r="A62" t="s">
        <v>56</v>
      </c>
      <c r="E62" s="35" t="s">
        <v>49</v>
      </c>
    </row>
    <row r="63" spans="1:16" ht="12.75">
      <c r="A63" s="25" t="s">
        <v>47</v>
      </c>
      <c s="29" t="s">
        <v>199</v>
      </c>
      <c s="29" t="s">
        <v>924</v>
      </c>
      <c s="25" t="s">
        <v>49</v>
      </c>
      <c s="30" t="s">
        <v>925</v>
      </c>
      <c s="31" t="s">
        <v>116</v>
      </c>
      <c s="32">
        <v>8</v>
      </c>
      <c s="33">
        <v>0</v>
      </c>
      <c s="33">
        <f>ROUND(ROUND(H63,2)*ROUND(G63,3),2)</f>
      </c>
      <c s="31" t="s">
        <v>779</v>
      </c>
      <c r="O63">
        <f>(I63*21)/100</f>
      </c>
      <c t="s">
        <v>23</v>
      </c>
    </row>
    <row r="64" spans="1:5" ht="12.75">
      <c r="A64" s="34" t="s">
        <v>53</v>
      </c>
      <c r="E64" s="35" t="s">
        <v>49</v>
      </c>
    </row>
    <row r="65" spans="1:5" ht="12.75">
      <c r="A65" s="36" t="s">
        <v>55</v>
      </c>
      <c r="E65" s="37" t="s">
        <v>992</v>
      </c>
    </row>
    <row r="66" spans="1:5" ht="12.75">
      <c r="A66" t="s">
        <v>56</v>
      </c>
      <c r="E66" s="35" t="s">
        <v>49</v>
      </c>
    </row>
    <row r="67" spans="1:16" ht="12.75">
      <c r="A67" s="25" t="s">
        <v>47</v>
      </c>
      <c s="29" t="s">
        <v>205</v>
      </c>
      <c s="29" t="s">
        <v>927</v>
      </c>
      <c s="25" t="s">
        <v>49</v>
      </c>
      <c s="30" t="s">
        <v>928</v>
      </c>
      <c s="31" t="s">
        <v>116</v>
      </c>
      <c s="32">
        <v>8</v>
      </c>
      <c s="33">
        <v>0</v>
      </c>
      <c s="33">
        <f>ROUND(ROUND(H67,2)*ROUND(G67,3),2)</f>
      </c>
      <c s="31" t="s">
        <v>779</v>
      </c>
      <c r="O67">
        <f>(I67*21)/100</f>
      </c>
      <c t="s">
        <v>23</v>
      </c>
    </row>
    <row r="68" spans="1:5" ht="12.75">
      <c r="A68" s="34" t="s">
        <v>53</v>
      </c>
      <c r="E68" s="35" t="s">
        <v>49</v>
      </c>
    </row>
    <row r="69" spans="1:5" ht="12.75">
      <c r="A69" s="36" t="s">
        <v>55</v>
      </c>
      <c r="E69" s="37" t="s">
        <v>992</v>
      </c>
    </row>
    <row r="70" spans="1:5" ht="12.75">
      <c r="A70" t="s">
        <v>56</v>
      </c>
      <c r="E70" s="35" t="s">
        <v>49</v>
      </c>
    </row>
    <row r="71" spans="1:18" ht="12.75" customHeight="1">
      <c r="A71" s="6" t="s">
        <v>45</v>
      </c>
      <c s="6"/>
      <c s="39" t="s">
        <v>35</v>
      </c>
      <c s="6"/>
      <c s="27" t="s">
        <v>283</v>
      </c>
      <c s="6"/>
      <c s="6"/>
      <c s="6"/>
      <c s="40">
        <f>0+Q71</f>
      </c>
      <c s="6"/>
      <c r="O71">
        <f>0+R71</f>
      </c>
      <c r="Q71">
        <f>0+I72+I76+I80+I84+I88+I92</f>
      </c>
      <c>
        <f>0+O72+O76+O80+O84+O88+O92</f>
      </c>
    </row>
    <row r="72" spans="1:16" ht="12.75">
      <c r="A72" s="25" t="s">
        <v>47</v>
      </c>
      <c s="29" t="s">
        <v>210</v>
      </c>
      <c s="29" t="s">
        <v>808</v>
      </c>
      <c s="25" t="s">
        <v>49</v>
      </c>
      <c s="30" t="s">
        <v>309</v>
      </c>
      <c s="31" t="s">
        <v>116</v>
      </c>
      <c s="32">
        <v>1</v>
      </c>
      <c s="33">
        <v>0</v>
      </c>
      <c s="33">
        <f>ROUND(ROUND(H72,2)*ROUND(G72,3),2)</f>
      </c>
      <c s="31" t="s">
        <v>779</v>
      </c>
      <c r="O72">
        <f>(I72*21)/100</f>
      </c>
      <c t="s">
        <v>23</v>
      </c>
    </row>
    <row r="73" spans="1:5" ht="12.75">
      <c r="A73" s="34" t="s">
        <v>53</v>
      </c>
      <c r="E73" s="35" t="s">
        <v>49</v>
      </c>
    </row>
    <row r="74" spans="1:5" ht="12.75">
      <c r="A74" s="36" t="s">
        <v>55</v>
      </c>
      <c r="E74" s="37" t="s">
        <v>993</v>
      </c>
    </row>
    <row r="75" spans="1:5" ht="12.75">
      <c r="A75" t="s">
        <v>56</v>
      </c>
      <c r="E75" s="35" t="s">
        <v>49</v>
      </c>
    </row>
    <row r="76" spans="1:16" ht="12.75">
      <c r="A76" s="25" t="s">
        <v>47</v>
      </c>
      <c s="29" t="s">
        <v>214</v>
      </c>
      <c s="29" t="s">
        <v>810</v>
      </c>
      <c s="25" t="s">
        <v>49</v>
      </c>
      <c s="30" t="s">
        <v>811</v>
      </c>
      <c s="31" t="s">
        <v>116</v>
      </c>
      <c s="32">
        <v>7.5</v>
      </c>
      <c s="33">
        <v>0</v>
      </c>
      <c s="33">
        <f>ROUND(ROUND(H76,2)*ROUND(G76,3),2)</f>
      </c>
      <c s="31" t="s">
        <v>779</v>
      </c>
      <c r="O76">
        <f>(I76*21)/100</f>
      </c>
      <c t="s">
        <v>23</v>
      </c>
    </row>
    <row r="77" spans="1:5" ht="12.75">
      <c r="A77" s="34" t="s">
        <v>53</v>
      </c>
      <c r="E77" s="35" t="s">
        <v>49</v>
      </c>
    </row>
    <row r="78" spans="1:5" ht="25.5">
      <c r="A78" s="36" t="s">
        <v>55</v>
      </c>
      <c r="E78" s="37" t="s">
        <v>994</v>
      </c>
    </row>
    <row r="79" spans="1:5" ht="12.75">
      <c r="A79" t="s">
        <v>56</v>
      </c>
      <c r="E79" s="35" t="s">
        <v>49</v>
      </c>
    </row>
    <row r="80" spans="1:16" ht="12.75">
      <c r="A80" s="25" t="s">
        <v>47</v>
      </c>
      <c s="29" t="s">
        <v>219</v>
      </c>
      <c s="29" t="s">
        <v>812</v>
      </c>
      <c s="25" t="s">
        <v>49</v>
      </c>
      <c s="30" t="s">
        <v>813</v>
      </c>
      <c s="31" t="s">
        <v>116</v>
      </c>
      <c s="32">
        <v>1</v>
      </c>
      <c s="33">
        <v>0</v>
      </c>
      <c s="33">
        <f>ROUND(ROUND(H80,2)*ROUND(G80,3),2)</f>
      </c>
      <c s="31" t="s">
        <v>779</v>
      </c>
      <c r="O80">
        <f>(I80*21)/100</f>
      </c>
      <c t="s">
        <v>23</v>
      </c>
    </row>
    <row r="81" spans="1:5" ht="12.75">
      <c r="A81" s="34" t="s">
        <v>53</v>
      </c>
      <c r="E81" s="35" t="s">
        <v>49</v>
      </c>
    </row>
    <row r="82" spans="1:5" ht="12.75">
      <c r="A82" s="36" t="s">
        <v>55</v>
      </c>
      <c r="E82" s="37" t="s">
        <v>993</v>
      </c>
    </row>
    <row r="83" spans="1:5" ht="12.75">
      <c r="A83" t="s">
        <v>56</v>
      </c>
      <c r="E83" s="35" t="s">
        <v>49</v>
      </c>
    </row>
    <row r="84" spans="1:16" ht="12.75">
      <c r="A84" s="25" t="s">
        <v>47</v>
      </c>
      <c s="29" t="s">
        <v>225</v>
      </c>
      <c s="29" t="s">
        <v>815</v>
      </c>
      <c s="25" t="s">
        <v>49</v>
      </c>
      <c s="30" t="s">
        <v>816</v>
      </c>
      <c s="31" t="s">
        <v>116</v>
      </c>
      <c s="32">
        <v>1</v>
      </c>
      <c s="33">
        <v>0</v>
      </c>
      <c s="33">
        <f>ROUND(ROUND(H84,2)*ROUND(G84,3),2)</f>
      </c>
      <c s="31" t="s">
        <v>779</v>
      </c>
      <c r="O84">
        <f>(I84*21)/100</f>
      </c>
      <c t="s">
        <v>23</v>
      </c>
    </row>
    <row r="85" spans="1:5" ht="12.75">
      <c r="A85" s="34" t="s">
        <v>53</v>
      </c>
      <c r="E85" s="35" t="s">
        <v>49</v>
      </c>
    </row>
    <row r="86" spans="1:5" ht="12.75">
      <c r="A86" s="36" t="s">
        <v>55</v>
      </c>
      <c r="E86" s="37" t="s">
        <v>993</v>
      </c>
    </row>
    <row r="87" spans="1:5" ht="12.75">
      <c r="A87" t="s">
        <v>56</v>
      </c>
      <c r="E87" s="35" t="s">
        <v>49</v>
      </c>
    </row>
    <row r="88" spans="1:16" ht="12.75">
      <c r="A88" s="25" t="s">
        <v>47</v>
      </c>
      <c s="29" t="s">
        <v>231</v>
      </c>
      <c s="29" t="s">
        <v>817</v>
      </c>
      <c s="25" t="s">
        <v>49</v>
      </c>
      <c s="30" t="s">
        <v>818</v>
      </c>
      <c s="31" t="s">
        <v>116</v>
      </c>
      <c s="32">
        <v>1</v>
      </c>
      <c s="33">
        <v>0</v>
      </c>
      <c s="33">
        <f>ROUND(ROUND(H88,2)*ROUND(G88,3),2)</f>
      </c>
      <c s="31" t="s">
        <v>779</v>
      </c>
      <c r="O88">
        <f>(I88*21)/100</f>
      </c>
      <c t="s">
        <v>23</v>
      </c>
    </row>
    <row r="89" spans="1:5" ht="12.75">
      <c r="A89" s="34" t="s">
        <v>53</v>
      </c>
      <c r="E89" s="35" t="s">
        <v>49</v>
      </c>
    </row>
    <row r="90" spans="1:5" ht="12.75">
      <c r="A90" s="36" t="s">
        <v>55</v>
      </c>
      <c r="E90" s="37" t="s">
        <v>993</v>
      </c>
    </row>
    <row r="91" spans="1:5" ht="12.75">
      <c r="A91" t="s">
        <v>56</v>
      </c>
      <c r="E91" s="35" t="s">
        <v>49</v>
      </c>
    </row>
    <row r="92" spans="1:16" ht="12.75">
      <c r="A92" s="25" t="s">
        <v>47</v>
      </c>
      <c s="29" t="s">
        <v>237</v>
      </c>
      <c s="29" t="s">
        <v>995</v>
      </c>
      <c s="25" t="s">
        <v>49</v>
      </c>
      <c s="30" t="s">
        <v>353</v>
      </c>
      <c s="31" t="s">
        <v>116</v>
      </c>
      <c s="32">
        <v>6.5</v>
      </c>
      <c s="33">
        <v>0</v>
      </c>
      <c s="33">
        <f>ROUND(ROUND(H92,2)*ROUND(G92,3),2)</f>
      </c>
      <c s="31" t="s">
        <v>779</v>
      </c>
      <c r="O92">
        <f>(I92*21)/100</f>
      </c>
      <c t="s">
        <v>23</v>
      </c>
    </row>
    <row r="93" spans="1:5" ht="12.75">
      <c r="A93" s="34" t="s">
        <v>53</v>
      </c>
      <c r="E93" s="35" t="s">
        <v>49</v>
      </c>
    </row>
    <row r="94" spans="1:5" ht="12.75">
      <c r="A94" s="36" t="s">
        <v>55</v>
      </c>
      <c r="E94" s="37" t="s">
        <v>996</v>
      </c>
    </row>
    <row r="95" spans="1:5" ht="12.75">
      <c r="A95" t="s">
        <v>56</v>
      </c>
      <c r="E95" s="35" t="s">
        <v>49</v>
      </c>
    </row>
    <row r="96" spans="1:18" ht="12.75" customHeight="1">
      <c r="A96" s="6" t="s">
        <v>45</v>
      </c>
      <c s="6"/>
      <c s="39" t="s">
        <v>40</v>
      </c>
      <c s="6"/>
      <c s="27" t="s">
        <v>843</v>
      </c>
      <c s="6"/>
      <c s="6"/>
      <c s="6"/>
      <c s="40">
        <f>0+Q96</f>
      </c>
      <c s="6"/>
      <c r="O96">
        <f>0+R96</f>
      </c>
      <c r="Q96">
        <f>0+I97+I101+I105+I109+I113+I117</f>
      </c>
      <c>
        <f>0+O97+O101+O105+O109+O113+O117</f>
      </c>
    </row>
    <row r="97" spans="1:16" ht="12.75">
      <c r="A97" s="25" t="s">
        <v>47</v>
      </c>
      <c s="29" t="s">
        <v>243</v>
      </c>
      <c s="29" t="s">
        <v>945</v>
      </c>
      <c s="25" t="s">
        <v>49</v>
      </c>
      <c s="30" t="s">
        <v>396</v>
      </c>
      <c s="31" t="s">
        <v>142</v>
      </c>
      <c s="32">
        <v>7.5</v>
      </c>
      <c s="33">
        <v>0</v>
      </c>
      <c s="33">
        <f>ROUND(ROUND(H97,2)*ROUND(G97,3),2)</f>
      </c>
      <c s="31" t="s">
        <v>779</v>
      </c>
      <c r="O97">
        <f>(I97*21)/100</f>
      </c>
      <c t="s">
        <v>23</v>
      </c>
    </row>
    <row r="98" spans="1:5" ht="12.75">
      <c r="A98" s="34" t="s">
        <v>53</v>
      </c>
      <c r="E98" s="35" t="s">
        <v>49</v>
      </c>
    </row>
    <row r="99" spans="1:5" ht="12.75">
      <c r="A99" s="36" t="s">
        <v>55</v>
      </c>
      <c r="E99" s="37" t="s">
        <v>988</v>
      </c>
    </row>
    <row r="100" spans="1:5" ht="12.75">
      <c r="A100" t="s">
        <v>56</v>
      </c>
      <c r="E100" s="35" t="s">
        <v>49</v>
      </c>
    </row>
    <row r="101" spans="1:16" ht="12.75">
      <c r="A101" s="25" t="s">
        <v>47</v>
      </c>
      <c s="29" t="s">
        <v>249</v>
      </c>
      <c s="29" t="s">
        <v>997</v>
      </c>
      <c s="25" t="s">
        <v>49</v>
      </c>
      <c s="30" t="s">
        <v>998</v>
      </c>
      <c s="31" t="s">
        <v>142</v>
      </c>
      <c s="32">
        <v>2</v>
      </c>
      <c s="33">
        <v>0</v>
      </c>
      <c s="33">
        <f>ROUND(ROUND(H101,2)*ROUND(G101,3),2)</f>
      </c>
      <c s="31" t="s">
        <v>779</v>
      </c>
      <c r="O101">
        <f>(I101*21)/100</f>
      </c>
      <c t="s">
        <v>23</v>
      </c>
    </row>
    <row r="102" spans="1:5" ht="12.75">
      <c r="A102" s="34" t="s">
        <v>53</v>
      </c>
      <c r="E102" s="35" t="s">
        <v>49</v>
      </c>
    </row>
    <row r="103" spans="1:5" ht="12.75">
      <c r="A103" s="36" t="s">
        <v>55</v>
      </c>
      <c r="E103" s="37" t="s">
        <v>23</v>
      </c>
    </row>
    <row r="104" spans="1:5" ht="12.75">
      <c r="A104" t="s">
        <v>56</v>
      </c>
      <c r="E104" s="35" t="s">
        <v>49</v>
      </c>
    </row>
    <row r="105" spans="1:16" ht="12.75">
      <c r="A105" s="25" t="s">
        <v>47</v>
      </c>
      <c s="29" t="s">
        <v>256</v>
      </c>
      <c s="29" t="s">
        <v>846</v>
      </c>
      <c s="25" t="s">
        <v>49</v>
      </c>
      <c s="30" t="s">
        <v>847</v>
      </c>
      <c s="31" t="s">
        <v>121</v>
      </c>
      <c s="32">
        <v>5</v>
      </c>
      <c s="33">
        <v>0</v>
      </c>
      <c s="33">
        <f>ROUND(ROUND(H105,2)*ROUND(G105,3),2)</f>
      </c>
      <c s="31" t="s">
        <v>779</v>
      </c>
      <c r="O105">
        <f>(I105*21)/100</f>
      </c>
      <c t="s">
        <v>23</v>
      </c>
    </row>
    <row r="106" spans="1:5" ht="12.75">
      <c r="A106" s="34" t="s">
        <v>53</v>
      </c>
      <c r="E106" s="35" t="s">
        <v>49</v>
      </c>
    </row>
    <row r="107" spans="1:5" ht="12.75">
      <c r="A107" s="36" t="s">
        <v>55</v>
      </c>
      <c r="E107" s="37" t="s">
        <v>980</v>
      </c>
    </row>
    <row r="108" spans="1:5" ht="12.75">
      <c r="A108" t="s">
        <v>56</v>
      </c>
      <c r="E108" s="35" t="s">
        <v>49</v>
      </c>
    </row>
    <row r="109" spans="1:16" ht="12.75">
      <c r="A109" s="25" t="s">
        <v>47</v>
      </c>
      <c s="29" t="s">
        <v>260</v>
      </c>
      <c s="29" t="s">
        <v>852</v>
      </c>
      <c s="25" t="s">
        <v>49</v>
      </c>
      <c s="30" t="s">
        <v>853</v>
      </c>
      <c s="31" t="s">
        <v>142</v>
      </c>
      <c s="32">
        <v>18.7</v>
      </c>
      <c s="33">
        <v>0</v>
      </c>
      <c s="33">
        <f>ROUND(ROUND(H109,2)*ROUND(G109,3),2)</f>
      </c>
      <c s="31" t="s">
        <v>779</v>
      </c>
      <c r="O109">
        <f>(I109*21)/100</f>
      </c>
      <c t="s">
        <v>23</v>
      </c>
    </row>
    <row r="110" spans="1:5" ht="12.75">
      <c r="A110" s="34" t="s">
        <v>53</v>
      </c>
      <c r="E110" s="35" t="s">
        <v>49</v>
      </c>
    </row>
    <row r="111" spans="1:5" ht="12.75">
      <c r="A111" s="36" t="s">
        <v>55</v>
      </c>
      <c r="E111" s="37" t="s">
        <v>999</v>
      </c>
    </row>
    <row r="112" spans="1:5" ht="12.75">
      <c r="A112" t="s">
        <v>56</v>
      </c>
      <c r="E112" s="35" t="s">
        <v>49</v>
      </c>
    </row>
    <row r="113" spans="1:16" ht="12.75">
      <c r="A113" s="25" t="s">
        <v>47</v>
      </c>
      <c s="29" t="s">
        <v>266</v>
      </c>
      <c s="29" t="s">
        <v>1000</v>
      </c>
      <c s="25" t="s">
        <v>49</v>
      </c>
      <c s="30" t="s">
        <v>1001</v>
      </c>
      <c s="31" t="s">
        <v>126</v>
      </c>
      <c s="32">
        <v>8.51146</v>
      </c>
      <c s="33">
        <v>0</v>
      </c>
      <c s="33">
        <f>ROUND(ROUND(H113,2)*ROUND(G113,3),2)</f>
      </c>
      <c s="31" t="s">
        <v>767</v>
      </c>
      <c r="O113">
        <f>(I113*21)/100</f>
      </c>
      <c t="s">
        <v>23</v>
      </c>
    </row>
    <row r="114" spans="1:5" ht="12.75">
      <c r="A114" s="34" t="s">
        <v>53</v>
      </c>
      <c r="E114" s="35" t="s">
        <v>49</v>
      </c>
    </row>
    <row r="115" spans="1:5" ht="89.25">
      <c r="A115" s="36" t="s">
        <v>55</v>
      </c>
      <c r="E115" s="37" t="s">
        <v>1002</v>
      </c>
    </row>
    <row r="116" spans="1:5" ht="12.75">
      <c r="A116" t="s">
        <v>56</v>
      </c>
      <c r="E116" s="35" t="s">
        <v>49</v>
      </c>
    </row>
    <row r="117" spans="1:16" ht="25.5">
      <c r="A117" s="25" t="s">
        <v>47</v>
      </c>
      <c s="29" t="s">
        <v>273</v>
      </c>
      <c s="29" t="s">
        <v>1003</v>
      </c>
      <c s="25" t="s">
        <v>49</v>
      </c>
      <c s="30" t="s">
        <v>1004</v>
      </c>
      <c s="31" t="s">
        <v>121</v>
      </c>
      <c s="32">
        <v>2</v>
      </c>
      <c s="33">
        <v>0</v>
      </c>
      <c s="33">
        <f>ROUND(ROUND(H117,2)*ROUND(G117,3),2)</f>
      </c>
      <c s="31" t="s">
        <v>767</v>
      </c>
      <c r="O117">
        <f>(I117*21)/100</f>
      </c>
      <c t="s">
        <v>23</v>
      </c>
    </row>
    <row r="118" spans="1:5" ht="12.75">
      <c r="A118" s="34" t="s">
        <v>53</v>
      </c>
      <c r="E118" s="35" t="s">
        <v>49</v>
      </c>
    </row>
    <row r="119" spans="1:5" ht="25.5">
      <c r="A119" s="36" t="s">
        <v>55</v>
      </c>
      <c r="E119" s="37" t="s">
        <v>1005</v>
      </c>
    </row>
    <row r="120" spans="1:5" ht="12.75">
      <c r="A120" t="s">
        <v>56</v>
      </c>
      <c r="E12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0+O9+O26+O47+O56</f>
      </c>
      <c t="s">
        <v>22</v>
      </c>
    </row>
    <row r="3" spans="1:16" ht="15" customHeight="1">
      <c r="A3" t="s">
        <v>12</v>
      </c>
      <c s="12" t="s">
        <v>14</v>
      </c>
      <c s="13" t="s">
        <v>15</v>
      </c>
      <c s="1"/>
      <c s="14" t="s">
        <v>16</v>
      </c>
      <c s="1"/>
      <c s="9"/>
      <c s="8" t="s">
        <v>1006</v>
      </c>
      <c s="41">
        <f>0+I9+I26+I47+I56</f>
      </c>
      <c s="10"/>
      <c r="O3" t="s">
        <v>19</v>
      </c>
      <c t="s">
        <v>23</v>
      </c>
    </row>
    <row r="4" spans="1:16" ht="15" customHeight="1">
      <c r="A4" t="s">
        <v>17</v>
      </c>
      <c s="12" t="s">
        <v>759</v>
      </c>
      <c s="13" t="s">
        <v>1006</v>
      </c>
      <c s="1"/>
      <c s="14" t="s">
        <v>1007</v>
      </c>
      <c s="1"/>
      <c s="1"/>
      <c s="11"/>
      <c s="11"/>
      <c s="1"/>
      <c r="O4" t="s">
        <v>20</v>
      </c>
      <c t="s">
        <v>23</v>
      </c>
    </row>
    <row r="5" spans="1:16" ht="12.75" customHeight="1">
      <c r="A5" t="s">
        <v>762</v>
      </c>
      <c s="16" t="s">
        <v>18</v>
      </c>
      <c s="17" t="s">
        <v>1006</v>
      </c>
      <c s="6"/>
      <c s="18" t="s">
        <v>1007</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765</v>
      </c>
      <c s="25" t="s">
        <v>49</v>
      </c>
      <c s="30" t="s">
        <v>766</v>
      </c>
      <c s="31" t="s">
        <v>104</v>
      </c>
      <c s="32">
        <v>0.4455</v>
      </c>
      <c s="33">
        <v>0</v>
      </c>
      <c s="33">
        <f>ROUND(ROUND(H10,2)*ROUND(G10,3),2)</f>
      </c>
      <c s="31" t="s">
        <v>767</v>
      </c>
      <c r="O10">
        <f>(I10*21)/100</f>
      </c>
      <c t="s">
        <v>23</v>
      </c>
    </row>
    <row r="11" spans="1:5" ht="12.75">
      <c r="A11" s="34" t="s">
        <v>53</v>
      </c>
      <c r="E11" s="35" t="s">
        <v>49</v>
      </c>
    </row>
    <row r="12" spans="1:5" ht="25.5">
      <c r="A12" s="36" t="s">
        <v>55</v>
      </c>
      <c r="E12" s="37" t="s">
        <v>1008</v>
      </c>
    </row>
    <row r="13" spans="1:5" ht="12.75">
      <c r="A13" t="s">
        <v>56</v>
      </c>
      <c r="E13" s="35" t="s">
        <v>49</v>
      </c>
    </row>
    <row r="14" spans="1:16" ht="12.75">
      <c r="A14" s="25" t="s">
        <v>47</v>
      </c>
      <c s="29" t="s">
        <v>23</v>
      </c>
      <c s="29" t="s">
        <v>769</v>
      </c>
      <c s="25" t="s">
        <v>49</v>
      </c>
      <c s="30" t="s">
        <v>770</v>
      </c>
      <c s="31" t="s">
        <v>104</v>
      </c>
      <c s="32">
        <v>3</v>
      </c>
      <c s="33">
        <v>0</v>
      </c>
      <c s="33">
        <f>ROUND(ROUND(H14,2)*ROUND(G14,3),2)</f>
      </c>
      <c s="31" t="s">
        <v>767</v>
      </c>
      <c r="O14">
        <f>(I14*21)/100</f>
      </c>
      <c t="s">
        <v>23</v>
      </c>
    </row>
    <row r="15" spans="1:5" ht="12.75">
      <c r="A15" s="34" t="s">
        <v>53</v>
      </c>
      <c r="E15" s="35" t="s">
        <v>49</v>
      </c>
    </row>
    <row r="16" spans="1:5" ht="25.5">
      <c r="A16" s="36" t="s">
        <v>55</v>
      </c>
      <c r="E16" s="37" t="s">
        <v>1009</v>
      </c>
    </row>
    <row r="17" spans="1:5" ht="12.75">
      <c r="A17" t="s">
        <v>56</v>
      </c>
      <c r="E17" s="35" t="s">
        <v>49</v>
      </c>
    </row>
    <row r="18" spans="1:16" ht="12.75">
      <c r="A18" s="25" t="s">
        <v>47</v>
      </c>
      <c s="29" t="s">
        <v>22</v>
      </c>
      <c s="29" t="s">
        <v>772</v>
      </c>
      <c s="25" t="s">
        <v>49</v>
      </c>
      <c s="30" t="s">
        <v>773</v>
      </c>
      <c s="31" t="s">
        <v>104</v>
      </c>
      <c s="32">
        <v>16.80971</v>
      </c>
      <c s="33">
        <v>0</v>
      </c>
      <c s="33">
        <f>ROUND(ROUND(H18,2)*ROUND(G18,3),2)</f>
      </c>
      <c s="31" t="s">
        <v>767</v>
      </c>
      <c r="O18">
        <f>(I18*21)/100</f>
      </c>
      <c t="s">
        <v>23</v>
      </c>
    </row>
    <row r="19" spans="1:5" ht="12.75">
      <c r="A19" s="34" t="s">
        <v>53</v>
      </c>
      <c r="E19" s="35" t="s">
        <v>49</v>
      </c>
    </row>
    <row r="20" spans="1:5" ht="51">
      <c r="A20" s="36" t="s">
        <v>55</v>
      </c>
      <c r="E20" s="37" t="s">
        <v>1010</v>
      </c>
    </row>
    <row r="21" spans="1:5" ht="12.75">
      <c r="A21" t="s">
        <v>56</v>
      </c>
      <c r="E21" s="35" t="s">
        <v>49</v>
      </c>
    </row>
    <row r="22" spans="1:16" ht="12.75">
      <c r="A22" s="25" t="s">
        <v>47</v>
      </c>
      <c s="29" t="s">
        <v>33</v>
      </c>
      <c s="29" t="s">
        <v>978</v>
      </c>
      <c s="25" t="s">
        <v>49</v>
      </c>
      <c s="30" t="s">
        <v>979</v>
      </c>
      <c s="31" t="s">
        <v>121</v>
      </c>
      <c s="32">
        <v>2</v>
      </c>
      <c s="33">
        <v>0</v>
      </c>
      <c s="33">
        <f>ROUND(ROUND(H22,2)*ROUND(G22,3),2)</f>
      </c>
      <c s="31" t="s">
        <v>767</v>
      </c>
      <c r="O22">
        <f>(I22*21)/100</f>
      </c>
      <c t="s">
        <v>23</v>
      </c>
    </row>
    <row r="23" spans="1:5" ht="12.75">
      <c r="A23" s="34" t="s">
        <v>53</v>
      </c>
      <c r="E23" s="35" t="s">
        <v>49</v>
      </c>
    </row>
    <row r="24" spans="1:5" ht="12.75">
      <c r="A24" s="36" t="s">
        <v>55</v>
      </c>
      <c r="E24" s="37" t="s">
        <v>1011</v>
      </c>
    </row>
    <row r="25" spans="1:5" ht="12.75">
      <c r="A25" t="s">
        <v>56</v>
      </c>
      <c r="E25" s="35" t="s">
        <v>49</v>
      </c>
    </row>
    <row r="26" spans="1:18" ht="12.75" customHeight="1">
      <c r="A26" s="6" t="s">
        <v>45</v>
      </c>
      <c s="6"/>
      <c s="39" t="s">
        <v>29</v>
      </c>
      <c s="6"/>
      <c s="27" t="s">
        <v>113</v>
      </c>
      <c s="6"/>
      <c s="6"/>
      <c s="6"/>
      <c s="40">
        <f>0+Q26</f>
      </c>
      <c s="6"/>
      <c r="O26">
        <f>0+R26</f>
      </c>
      <c r="Q26">
        <f>0+I27+I31+I35+I39+I43</f>
      </c>
      <c>
        <f>0+O27+O31+O35+O39+O43</f>
      </c>
    </row>
    <row r="27" spans="1:16" ht="12.75">
      <c r="A27" s="25" t="s">
        <v>47</v>
      </c>
      <c s="29" t="s">
        <v>35</v>
      </c>
      <c s="29" t="s">
        <v>1012</v>
      </c>
      <c s="25" t="s">
        <v>49</v>
      </c>
      <c s="30" t="s">
        <v>1013</v>
      </c>
      <c s="31" t="s">
        <v>126</v>
      </c>
      <c s="32">
        <v>2.7</v>
      </c>
      <c s="33">
        <v>0</v>
      </c>
      <c s="33">
        <f>ROUND(ROUND(H27,2)*ROUND(G27,3),2)</f>
      </c>
      <c s="31" t="s">
        <v>779</v>
      </c>
      <c r="O27">
        <f>(I27*21)/100</f>
      </c>
      <c t="s">
        <v>23</v>
      </c>
    </row>
    <row r="28" spans="1:5" ht="12.75">
      <c r="A28" s="34" t="s">
        <v>53</v>
      </c>
      <c r="E28" s="35" t="s">
        <v>49</v>
      </c>
    </row>
    <row r="29" spans="1:5" ht="12.75">
      <c r="A29" s="36" t="s">
        <v>55</v>
      </c>
      <c r="E29" s="37" t="s">
        <v>1014</v>
      </c>
    </row>
    <row r="30" spans="1:5" ht="12.75">
      <c r="A30" t="s">
        <v>56</v>
      </c>
      <c r="E30" s="35" t="s">
        <v>49</v>
      </c>
    </row>
    <row r="31" spans="1:16" ht="25.5">
      <c r="A31" s="25" t="s">
        <v>47</v>
      </c>
      <c s="29" t="s">
        <v>37</v>
      </c>
      <c s="29" t="s">
        <v>778</v>
      </c>
      <c s="25" t="s">
        <v>49</v>
      </c>
      <c s="30" t="s">
        <v>169</v>
      </c>
      <c s="31" t="s">
        <v>126</v>
      </c>
      <c s="32">
        <v>0.405</v>
      </c>
      <c s="33">
        <v>0</v>
      </c>
      <c s="33">
        <f>ROUND(ROUND(H31,2)*ROUND(G31,3),2)</f>
      </c>
      <c s="31" t="s">
        <v>779</v>
      </c>
      <c r="O31">
        <f>(I31*21)/100</f>
      </c>
      <c t="s">
        <v>23</v>
      </c>
    </row>
    <row r="32" spans="1:5" ht="12.75">
      <c r="A32" s="34" t="s">
        <v>53</v>
      </c>
      <c r="E32" s="35" t="s">
        <v>49</v>
      </c>
    </row>
    <row r="33" spans="1:5" ht="12.75">
      <c r="A33" s="36" t="s">
        <v>55</v>
      </c>
      <c r="E33" s="37" t="s">
        <v>1015</v>
      </c>
    </row>
    <row r="34" spans="1:5" ht="12.75">
      <c r="A34" t="s">
        <v>56</v>
      </c>
      <c r="E34" s="35" t="s">
        <v>49</v>
      </c>
    </row>
    <row r="35" spans="1:16" ht="12.75">
      <c r="A35" s="25" t="s">
        <v>47</v>
      </c>
      <c s="29" t="s">
        <v>73</v>
      </c>
      <c s="29" t="s">
        <v>917</v>
      </c>
      <c s="25" t="s">
        <v>49</v>
      </c>
      <c s="30" t="s">
        <v>918</v>
      </c>
      <c s="31" t="s">
        <v>126</v>
      </c>
      <c s="32">
        <v>9.95771</v>
      </c>
      <c s="33">
        <v>0</v>
      </c>
      <c s="33">
        <f>ROUND(ROUND(H35,2)*ROUND(G35,3),2)</f>
      </c>
      <c s="31" t="s">
        <v>779</v>
      </c>
      <c r="O35">
        <f>(I35*21)/100</f>
      </c>
      <c t="s">
        <v>23</v>
      </c>
    </row>
    <row r="36" spans="1:5" ht="12.75">
      <c r="A36" s="34" t="s">
        <v>53</v>
      </c>
      <c r="E36" s="35" t="s">
        <v>49</v>
      </c>
    </row>
    <row r="37" spans="1:5" ht="51">
      <c r="A37" s="36" t="s">
        <v>55</v>
      </c>
      <c r="E37" s="37" t="s">
        <v>1016</v>
      </c>
    </row>
    <row r="38" spans="1:5" ht="12.75">
      <c r="A38" t="s">
        <v>56</v>
      </c>
      <c r="E38" s="35" t="s">
        <v>49</v>
      </c>
    </row>
    <row r="39" spans="1:16" ht="12.75">
      <c r="A39" s="25" t="s">
        <v>47</v>
      </c>
      <c s="29" t="s">
        <v>77</v>
      </c>
      <c s="29" t="s">
        <v>793</v>
      </c>
      <c s="25" t="s">
        <v>49</v>
      </c>
      <c s="30" t="s">
        <v>233</v>
      </c>
      <c s="31" t="s">
        <v>126</v>
      </c>
      <c s="32">
        <v>14.52</v>
      </c>
      <c s="33">
        <v>0</v>
      </c>
      <c s="33">
        <f>ROUND(ROUND(H39,2)*ROUND(G39,3),2)</f>
      </c>
      <c s="31" t="s">
        <v>779</v>
      </c>
      <c r="O39">
        <f>(I39*21)/100</f>
      </c>
      <c t="s">
        <v>23</v>
      </c>
    </row>
    <row r="40" spans="1:5" ht="12.75">
      <c r="A40" s="34" t="s">
        <v>53</v>
      </c>
      <c r="E40" s="35" t="s">
        <v>49</v>
      </c>
    </row>
    <row r="41" spans="1:5" ht="25.5">
      <c r="A41" s="36" t="s">
        <v>55</v>
      </c>
      <c r="E41" s="37" t="s">
        <v>1017</v>
      </c>
    </row>
    <row r="42" spans="1:5" ht="12.75">
      <c r="A42" t="s">
        <v>56</v>
      </c>
      <c r="E42" s="35" t="s">
        <v>49</v>
      </c>
    </row>
    <row r="43" spans="1:16" ht="12.75">
      <c r="A43" s="25" t="s">
        <v>47</v>
      </c>
      <c s="29" t="s">
        <v>40</v>
      </c>
      <c s="29" t="s">
        <v>798</v>
      </c>
      <c s="25" t="s">
        <v>49</v>
      </c>
      <c s="30" t="s">
        <v>799</v>
      </c>
      <c s="31" t="s">
        <v>116</v>
      </c>
      <c s="32">
        <v>18</v>
      </c>
      <c s="33">
        <v>0</v>
      </c>
      <c s="33">
        <f>ROUND(ROUND(H43,2)*ROUND(G43,3),2)</f>
      </c>
      <c s="31" t="s">
        <v>779</v>
      </c>
      <c r="O43">
        <f>(I43*21)/100</f>
      </c>
      <c t="s">
        <v>23</v>
      </c>
    </row>
    <row r="44" spans="1:5" ht="12.75">
      <c r="A44" s="34" t="s">
        <v>53</v>
      </c>
      <c r="E44" s="35" t="s">
        <v>49</v>
      </c>
    </row>
    <row r="45" spans="1:5" ht="12.75">
      <c r="A45" s="36" t="s">
        <v>55</v>
      </c>
      <c r="E45" s="37" t="s">
        <v>1018</v>
      </c>
    </row>
    <row r="46" spans="1:5" ht="12.75">
      <c r="A46" t="s">
        <v>56</v>
      </c>
      <c r="E46" s="35" t="s">
        <v>49</v>
      </c>
    </row>
    <row r="47" spans="1:18" ht="12.75" customHeight="1">
      <c r="A47" s="6" t="s">
        <v>45</v>
      </c>
      <c s="6"/>
      <c s="39" t="s">
        <v>35</v>
      </c>
      <c s="6"/>
      <c s="27" t="s">
        <v>283</v>
      </c>
      <c s="6"/>
      <c s="6"/>
      <c s="6"/>
      <c s="40">
        <f>0+Q47</f>
      </c>
      <c s="6"/>
      <c r="O47">
        <f>0+R47</f>
      </c>
      <c r="Q47">
        <f>0+I48+I52</f>
      </c>
      <c>
        <f>0+O48+O52</f>
      </c>
    </row>
    <row r="48" spans="1:16" ht="12.75">
      <c r="A48" s="25" t="s">
        <v>47</v>
      </c>
      <c s="29" t="s">
        <v>42</v>
      </c>
      <c s="29" t="s">
        <v>808</v>
      </c>
      <c s="25" t="s">
        <v>49</v>
      </c>
      <c s="30" t="s">
        <v>309</v>
      </c>
      <c s="31" t="s">
        <v>116</v>
      </c>
      <c s="32">
        <v>18</v>
      </c>
      <c s="33">
        <v>0</v>
      </c>
      <c s="33">
        <f>ROUND(ROUND(H48,2)*ROUND(G48,3),2)</f>
      </c>
      <c s="31" t="s">
        <v>779</v>
      </c>
      <c r="O48">
        <f>(I48*21)/100</f>
      </c>
      <c t="s">
        <v>23</v>
      </c>
    </row>
    <row r="49" spans="1:5" ht="12.75">
      <c r="A49" s="34" t="s">
        <v>53</v>
      </c>
      <c r="E49" s="35" t="s">
        <v>49</v>
      </c>
    </row>
    <row r="50" spans="1:5" ht="12.75">
      <c r="A50" s="36" t="s">
        <v>55</v>
      </c>
      <c r="E50" s="37" t="s">
        <v>1018</v>
      </c>
    </row>
    <row r="51" spans="1:5" ht="12.75">
      <c r="A51" t="s">
        <v>56</v>
      </c>
      <c r="E51" s="35" t="s">
        <v>49</v>
      </c>
    </row>
    <row r="52" spans="1:16" ht="12.75">
      <c r="A52" s="25" t="s">
        <v>47</v>
      </c>
      <c s="29" t="s">
        <v>44</v>
      </c>
      <c s="29" t="s">
        <v>1019</v>
      </c>
      <c s="25" t="s">
        <v>49</v>
      </c>
      <c s="30" t="s">
        <v>1020</v>
      </c>
      <c s="31" t="s">
        <v>116</v>
      </c>
      <c s="32">
        <v>18</v>
      </c>
      <c s="33">
        <v>0</v>
      </c>
      <c s="33">
        <f>ROUND(ROUND(H52,2)*ROUND(G52,3),2)</f>
      </c>
      <c s="31" t="s">
        <v>779</v>
      </c>
      <c r="O52">
        <f>(I52*21)/100</f>
      </c>
      <c t="s">
        <v>23</v>
      </c>
    </row>
    <row r="53" spans="1:5" ht="12.75">
      <c r="A53" s="34" t="s">
        <v>53</v>
      </c>
      <c r="E53" s="35" t="s">
        <v>49</v>
      </c>
    </row>
    <row r="54" spans="1:5" ht="12.75">
      <c r="A54" s="36" t="s">
        <v>55</v>
      </c>
      <c r="E54" s="37" t="s">
        <v>1018</v>
      </c>
    </row>
    <row r="55" spans="1:5" ht="12.75">
      <c r="A55" t="s">
        <v>56</v>
      </c>
      <c r="E55" s="35" t="s">
        <v>49</v>
      </c>
    </row>
    <row r="56" spans="1:18" ht="12.75" customHeight="1">
      <c r="A56" s="6" t="s">
        <v>45</v>
      </c>
      <c s="6"/>
      <c s="39" t="s">
        <v>40</v>
      </c>
      <c s="6"/>
      <c s="27" t="s">
        <v>843</v>
      </c>
      <c s="6"/>
      <c s="6"/>
      <c s="6"/>
      <c s="40">
        <f>0+Q56</f>
      </c>
      <c s="6"/>
      <c r="O56">
        <f>0+R56</f>
      </c>
      <c r="Q56">
        <f>0+I57+I61+I65</f>
      </c>
      <c>
        <f>0+O57+O61+O65</f>
      </c>
    </row>
    <row r="57" spans="1:16" ht="12.75">
      <c r="A57" s="25" t="s">
        <v>47</v>
      </c>
      <c s="29" t="s">
        <v>89</v>
      </c>
      <c s="29" t="s">
        <v>846</v>
      </c>
      <c s="25" t="s">
        <v>49</v>
      </c>
      <c s="30" t="s">
        <v>847</v>
      </c>
      <c s="31" t="s">
        <v>121</v>
      </c>
      <c s="32">
        <v>2</v>
      </c>
      <c s="33">
        <v>0</v>
      </c>
      <c s="33">
        <f>ROUND(ROUND(H57,2)*ROUND(G57,3),2)</f>
      </c>
      <c s="31" t="s">
        <v>779</v>
      </c>
      <c r="O57">
        <f>(I57*21)/100</f>
      </c>
      <c t="s">
        <v>23</v>
      </c>
    </row>
    <row r="58" spans="1:5" ht="12.75">
      <c r="A58" s="34" t="s">
        <v>53</v>
      </c>
      <c r="E58" s="35" t="s">
        <v>49</v>
      </c>
    </row>
    <row r="59" spans="1:5" ht="12.75">
      <c r="A59" s="36" t="s">
        <v>55</v>
      </c>
      <c r="E59" s="37" t="s">
        <v>1011</v>
      </c>
    </row>
    <row r="60" spans="1:5" ht="12.75">
      <c r="A60" t="s">
        <v>56</v>
      </c>
      <c r="E60" s="35" t="s">
        <v>49</v>
      </c>
    </row>
    <row r="61" spans="1:16" ht="12.75">
      <c r="A61" s="25" t="s">
        <v>47</v>
      </c>
      <c s="29" t="s">
        <v>94</v>
      </c>
      <c s="29" t="s">
        <v>852</v>
      </c>
      <c s="25" t="s">
        <v>49</v>
      </c>
      <c s="30" t="s">
        <v>853</v>
      </c>
      <c s="31" t="s">
        <v>142</v>
      </c>
      <c s="32">
        <v>20.25</v>
      </c>
      <c s="33">
        <v>0</v>
      </c>
      <c s="33">
        <f>ROUND(ROUND(H61,2)*ROUND(G61,3),2)</f>
      </c>
      <c s="31" t="s">
        <v>779</v>
      </c>
      <c r="O61">
        <f>(I61*21)/100</f>
      </c>
      <c t="s">
        <v>23</v>
      </c>
    </row>
    <row r="62" spans="1:5" ht="12.75">
      <c r="A62" s="34" t="s">
        <v>53</v>
      </c>
      <c r="E62" s="35" t="s">
        <v>49</v>
      </c>
    </row>
    <row r="63" spans="1:5" ht="25.5">
      <c r="A63" s="36" t="s">
        <v>55</v>
      </c>
      <c r="E63" s="37" t="s">
        <v>1021</v>
      </c>
    </row>
    <row r="64" spans="1:5" ht="12.75">
      <c r="A64" t="s">
        <v>56</v>
      </c>
      <c r="E64" s="35" t="s">
        <v>49</v>
      </c>
    </row>
    <row r="65" spans="1:16" ht="12.75">
      <c r="A65" s="25" t="s">
        <v>47</v>
      </c>
      <c s="29" t="s">
        <v>199</v>
      </c>
      <c s="29" t="s">
        <v>1000</v>
      </c>
      <c s="25" t="s">
        <v>49</v>
      </c>
      <c s="30" t="s">
        <v>1001</v>
      </c>
      <c s="31" t="s">
        <v>126</v>
      </c>
      <c s="32">
        <v>3.71052</v>
      </c>
      <c s="33">
        <v>0</v>
      </c>
      <c s="33">
        <f>ROUND(ROUND(H65,2)*ROUND(G65,3),2)</f>
      </c>
      <c s="31" t="s">
        <v>767</v>
      </c>
      <c r="O65">
        <f>(I65*21)/100</f>
      </c>
      <c t="s">
        <v>23</v>
      </c>
    </row>
    <row r="66" spans="1:5" ht="12.75">
      <c r="A66" s="34" t="s">
        <v>53</v>
      </c>
      <c r="E66" s="35" t="s">
        <v>49</v>
      </c>
    </row>
    <row r="67" spans="1:5" ht="38.25">
      <c r="A67" s="36" t="s">
        <v>55</v>
      </c>
      <c r="E67" s="37" t="s">
        <v>1022</v>
      </c>
    </row>
    <row r="68" spans="1:5" ht="12.75">
      <c r="A68" t="s">
        <v>56</v>
      </c>
      <c r="E68"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0+O9+O26+O63+O72+O93+O118</f>
      </c>
      <c t="s">
        <v>22</v>
      </c>
    </row>
    <row r="3" spans="1:16" ht="15" customHeight="1">
      <c r="A3" t="s">
        <v>12</v>
      </c>
      <c s="12" t="s">
        <v>14</v>
      </c>
      <c s="13" t="s">
        <v>15</v>
      </c>
      <c s="1"/>
      <c s="14" t="s">
        <v>16</v>
      </c>
      <c s="1"/>
      <c s="9"/>
      <c s="8" t="s">
        <v>1023</v>
      </c>
      <c s="41">
        <f>0+I9+I26+I63+I72+I93+I118</f>
      </c>
      <c s="10"/>
      <c r="O3" t="s">
        <v>19</v>
      </c>
      <c t="s">
        <v>23</v>
      </c>
    </row>
    <row r="4" spans="1:16" ht="15" customHeight="1">
      <c r="A4" t="s">
        <v>17</v>
      </c>
      <c s="12" t="s">
        <v>759</v>
      </c>
      <c s="13" t="s">
        <v>1023</v>
      </c>
      <c s="1"/>
      <c s="14" t="s">
        <v>1024</v>
      </c>
      <c s="1"/>
      <c s="1"/>
      <c s="11"/>
      <c s="11"/>
      <c s="1"/>
      <c r="O4" t="s">
        <v>20</v>
      </c>
      <c t="s">
        <v>23</v>
      </c>
    </row>
    <row r="5" spans="1:16" ht="12.75" customHeight="1">
      <c r="A5" t="s">
        <v>762</v>
      </c>
      <c s="16" t="s">
        <v>18</v>
      </c>
      <c s="17" t="s">
        <v>1023</v>
      </c>
      <c s="6"/>
      <c s="18" t="s">
        <v>1024</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769</v>
      </c>
      <c s="25" t="s">
        <v>49</v>
      </c>
      <c s="30" t="s">
        <v>770</v>
      </c>
      <c s="31" t="s">
        <v>104</v>
      </c>
      <c s="32">
        <v>4.08</v>
      </c>
      <c s="33">
        <v>0</v>
      </c>
      <c s="33">
        <f>ROUND(ROUND(H10,2)*ROUND(G10,3),2)</f>
      </c>
      <c s="31" t="s">
        <v>767</v>
      </c>
      <c r="O10">
        <f>(I10*21)/100</f>
      </c>
      <c t="s">
        <v>23</v>
      </c>
    </row>
    <row r="11" spans="1:5" ht="12.75">
      <c r="A11" s="34" t="s">
        <v>53</v>
      </c>
      <c r="E11" s="35" t="s">
        <v>49</v>
      </c>
    </row>
    <row r="12" spans="1:5" ht="25.5">
      <c r="A12" s="36" t="s">
        <v>55</v>
      </c>
      <c r="E12" s="37" t="s">
        <v>1025</v>
      </c>
    </row>
    <row r="13" spans="1:5" ht="12.75">
      <c r="A13" t="s">
        <v>56</v>
      </c>
      <c r="E13" s="35" t="s">
        <v>49</v>
      </c>
    </row>
    <row r="14" spans="1:16" ht="12.75">
      <c r="A14" s="25" t="s">
        <v>47</v>
      </c>
      <c s="29" t="s">
        <v>23</v>
      </c>
      <c s="29" t="s">
        <v>772</v>
      </c>
      <c s="25" t="s">
        <v>49</v>
      </c>
      <c s="30" t="s">
        <v>773</v>
      </c>
      <c s="31" t="s">
        <v>104</v>
      </c>
      <c s="32">
        <v>169.23676</v>
      </c>
      <c s="33">
        <v>0</v>
      </c>
      <c s="33">
        <f>ROUND(ROUND(H14,2)*ROUND(G14,3),2)</f>
      </c>
      <c s="31" t="s">
        <v>767</v>
      </c>
      <c r="O14">
        <f>(I14*21)/100</f>
      </c>
      <c t="s">
        <v>23</v>
      </c>
    </row>
    <row r="15" spans="1:5" ht="12.75">
      <c r="A15" s="34" t="s">
        <v>53</v>
      </c>
      <c r="E15" s="35" t="s">
        <v>49</v>
      </c>
    </row>
    <row r="16" spans="1:5" ht="127.5">
      <c r="A16" s="36" t="s">
        <v>55</v>
      </c>
      <c r="E16" s="37" t="s">
        <v>1026</v>
      </c>
    </row>
    <row r="17" spans="1:5" ht="12.75">
      <c r="A17" t="s">
        <v>56</v>
      </c>
      <c r="E17" s="35" t="s">
        <v>49</v>
      </c>
    </row>
    <row r="18" spans="1:16" ht="12.75">
      <c r="A18" s="25" t="s">
        <v>47</v>
      </c>
      <c s="29" t="s">
        <v>22</v>
      </c>
      <c s="29" t="s">
        <v>775</v>
      </c>
      <c s="25" t="s">
        <v>49</v>
      </c>
      <c s="30" t="s">
        <v>776</v>
      </c>
      <c s="31" t="s">
        <v>104</v>
      </c>
      <c s="32">
        <v>0.03475</v>
      </c>
      <c s="33">
        <v>0</v>
      </c>
      <c s="33">
        <f>ROUND(ROUND(H18,2)*ROUND(G18,3),2)</f>
      </c>
      <c s="31" t="s">
        <v>767</v>
      </c>
      <c r="O18">
        <f>(I18*21)/100</f>
      </c>
      <c t="s">
        <v>23</v>
      </c>
    </row>
    <row r="19" spans="1:5" ht="12.75">
      <c r="A19" s="34" t="s">
        <v>53</v>
      </c>
      <c r="E19" s="35" t="s">
        <v>49</v>
      </c>
    </row>
    <row r="20" spans="1:5" ht="25.5">
      <c r="A20" s="36" t="s">
        <v>55</v>
      </c>
      <c r="E20" s="37" t="s">
        <v>1027</v>
      </c>
    </row>
    <row r="21" spans="1:5" ht="12.75">
      <c r="A21" t="s">
        <v>56</v>
      </c>
      <c r="E21" s="35" t="s">
        <v>49</v>
      </c>
    </row>
    <row r="22" spans="1:16" ht="12.75">
      <c r="A22" s="25" t="s">
        <v>47</v>
      </c>
      <c s="29" t="s">
        <v>33</v>
      </c>
      <c s="29" t="s">
        <v>978</v>
      </c>
      <c s="25" t="s">
        <v>49</v>
      </c>
      <c s="30" t="s">
        <v>979</v>
      </c>
      <c s="31" t="s">
        <v>121</v>
      </c>
      <c s="32">
        <v>2</v>
      </c>
      <c s="33">
        <v>0</v>
      </c>
      <c s="33">
        <f>ROUND(ROUND(H22,2)*ROUND(G22,3),2)</f>
      </c>
      <c s="31" t="s">
        <v>767</v>
      </c>
      <c r="O22">
        <f>(I22*21)/100</f>
      </c>
      <c t="s">
        <v>23</v>
      </c>
    </row>
    <row r="23" spans="1:5" ht="12.75">
      <c r="A23" s="34" t="s">
        <v>53</v>
      </c>
      <c r="E23" s="35" t="s">
        <v>49</v>
      </c>
    </row>
    <row r="24" spans="1:5" ht="12.75">
      <c r="A24" s="36" t="s">
        <v>55</v>
      </c>
      <c r="E24" s="37" t="s">
        <v>1028</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35</v>
      </c>
      <c s="29" t="s">
        <v>778</v>
      </c>
      <c s="25" t="s">
        <v>49</v>
      </c>
      <c s="30" t="s">
        <v>169</v>
      </c>
      <c s="31" t="s">
        <v>126</v>
      </c>
      <c s="32">
        <v>4.9</v>
      </c>
      <c s="33">
        <v>0</v>
      </c>
      <c s="33">
        <f>ROUND(ROUND(H27,2)*ROUND(G27,3),2)</f>
      </c>
      <c s="31" t="s">
        <v>779</v>
      </c>
      <c r="O27">
        <f>(I27*21)/100</f>
      </c>
      <c t="s">
        <v>23</v>
      </c>
    </row>
    <row r="28" spans="1:5" ht="12.75">
      <c r="A28" s="34" t="s">
        <v>53</v>
      </c>
      <c r="E28" s="35" t="s">
        <v>49</v>
      </c>
    </row>
    <row r="29" spans="1:5" ht="12.75">
      <c r="A29" s="36" t="s">
        <v>55</v>
      </c>
      <c r="E29" s="37" t="s">
        <v>1029</v>
      </c>
    </row>
    <row r="30" spans="1:5" ht="12.75">
      <c r="A30" t="s">
        <v>56</v>
      </c>
      <c r="E30" s="35" t="s">
        <v>49</v>
      </c>
    </row>
    <row r="31" spans="1:16" ht="25.5">
      <c r="A31" s="25" t="s">
        <v>47</v>
      </c>
      <c s="29" t="s">
        <v>37</v>
      </c>
      <c s="29" t="s">
        <v>781</v>
      </c>
      <c s="25" t="s">
        <v>49</v>
      </c>
      <c s="30" t="s">
        <v>782</v>
      </c>
      <c s="31" t="s">
        <v>126</v>
      </c>
      <c s="32">
        <v>1.4</v>
      </c>
      <c s="33">
        <v>0</v>
      </c>
      <c s="33">
        <f>ROUND(ROUND(H31,2)*ROUND(G31,3),2)</f>
      </c>
      <c s="31" t="s">
        <v>779</v>
      </c>
      <c r="O31">
        <f>(I31*21)/100</f>
      </c>
      <c t="s">
        <v>23</v>
      </c>
    </row>
    <row r="32" spans="1:5" ht="12.75">
      <c r="A32" s="34" t="s">
        <v>53</v>
      </c>
      <c r="E32" s="35" t="s">
        <v>49</v>
      </c>
    </row>
    <row r="33" spans="1:5" ht="12.75">
      <c r="A33" s="36" t="s">
        <v>55</v>
      </c>
      <c r="E33" s="37" t="s">
        <v>1030</v>
      </c>
    </row>
    <row r="34" spans="1:5" ht="12.75">
      <c r="A34" t="s">
        <v>56</v>
      </c>
      <c r="E34" s="35" t="s">
        <v>49</v>
      </c>
    </row>
    <row r="35" spans="1:16" ht="12.75">
      <c r="A35" s="25" t="s">
        <v>47</v>
      </c>
      <c s="29" t="s">
        <v>73</v>
      </c>
      <c s="29" t="s">
        <v>784</v>
      </c>
      <c s="25" t="s">
        <v>49</v>
      </c>
      <c s="30" t="s">
        <v>785</v>
      </c>
      <c s="31" t="s">
        <v>786</v>
      </c>
      <c s="32">
        <v>720</v>
      </c>
      <c s="33">
        <v>0</v>
      </c>
      <c s="33">
        <f>ROUND(ROUND(H35,2)*ROUND(G35,3),2)</f>
      </c>
      <c s="31" t="s">
        <v>779</v>
      </c>
      <c r="O35">
        <f>(I35*21)/100</f>
      </c>
      <c t="s">
        <v>23</v>
      </c>
    </row>
    <row r="36" spans="1:5" ht="12.75">
      <c r="A36" s="34" t="s">
        <v>53</v>
      </c>
      <c r="E36" s="35" t="s">
        <v>49</v>
      </c>
    </row>
    <row r="37" spans="1:5" ht="12.75">
      <c r="A37" s="36" t="s">
        <v>55</v>
      </c>
      <c r="E37" s="37" t="s">
        <v>1031</v>
      </c>
    </row>
    <row r="38" spans="1:5" ht="12.75">
      <c r="A38" t="s">
        <v>56</v>
      </c>
      <c r="E38" s="35" t="s">
        <v>49</v>
      </c>
    </row>
    <row r="39" spans="1:16" ht="12.75">
      <c r="A39" s="25" t="s">
        <v>47</v>
      </c>
      <c s="29" t="s">
        <v>77</v>
      </c>
      <c s="29" t="s">
        <v>790</v>
      </c>
      <c s="25" t="s">
        <v>49</v>
      </c>
      <c s="30" t="s">
        <v>791</v>
      </c>
      <c s="31" t="s">
        <v>126</v>
      </c>
      <c s="32">
        <v>79.71838</v>
      </c>
      <c s="33">
        <v>0</v>
      </c>
      <c s="33">
        <f>ROUND(ROUND(H39,2)*ROUND(G39,3),2)</f>
      </c>
      <c s="31" t="s">
        <v>779</v>
      </c>
      <c r="O39">
        <f>(I39*21)/100</f>
      </c>
      <c t="s">
        <v>23</v>
      </c>
    </row>
    <row r="40" spans="1:5" ht="12.75">
      <c r="A40" s="34" t="s">
        <v>53</v>
      </c>
      <c r="E40" s="35" t="s">
        <v>49</v>
      </c>
    </row>
    <row r="41" spans="1:5" ht="76.5">
      <c r="A41" s="36" t="s">
        <v>55</v>
      </c>
      <c r="E41" s="37" t="s">
        <v>1032</v>
      </c>
    </row>
    <row r="42" spans="1:5" ht="12.75">
      <c r="A42" t="s">
        <v>56</v>
      </c>
      <c r="E42" s="35" t="s">
        <v>49</v>
      </c>
    </row>
    <row r="43" spans="1:16" ht="12.75">
      <c r="A43" s="25" t="s">
        <v>47</v>
      </c>
      <c s="29" t="s">
        <v>40</v>
      </c>
      <c s="29" t="s">
        <v>793</v>
      </c>
      <c s="25" t="s">
        <v>49</v>
      </c>
      <c s="30" t="s">
        <v>233</v>
      </c>
      <c s="31" t="s">
        <v>126</v>
      </c>
      <c s="32">
        <v>49.9052</v>
      </c>
      <c s="33">
        <v>0</v>
      </c>
      <c s="33">
        <f>ROUND(ROUND(H43,2)*ROUND(G43,3),2)</f>
      </c>
      <c s="31" t="s">
        <v>779</v>
      </c>
      <c r="O43">
        <f>(I43*21)/100</f>
      </c>
      <c t="s">
        <v>23</v>
      </c>
    </row>
    <row r="44" spans="1:5" ht="12.75">
      <c r="A44" s="34" t="s">
        <v>53</v>
      </c>
      <c r="E44" s="35" t="s">
        <v>49</v>
      </c>
    </row>
    <row r="45" spans="1:5" ht="114.75">
      <c r="A45" s="36" t="s">
        <v>55</v>
      </c>
      <c r="E45" s="37" t="s">
        <v>1033</v>
      </c>
    </row>
    <row r="46" spans="1:5" ht="12.75">
      <c r="A46" t="s">
        <v>56</v>
      </c>
      <c r="E46" s="35" t="s">
        <v>49</v>
      </c>
    </row>
    <row r="47" spans="1:16" ht="12.75">
      <c r="A47" s="25" t="s">
        <v>47</v>
      </c>
      <c s="29" t="s">
        <v>42</v>
      </c>
      <c s="29" t="s">
        <v>795</v>
      </c>
      <c s="25" t="s">
        <v>49</v>
      </c>
      <c s="30" t="s">
        <v>796</v>
      </c>
      <c s="31" t="s">
        <v>126</v>
      </c>
      <c s="32">
        <v>6.25168</v>
      </c>
      <c s="33">
        <v>0</v>
      </c>
      <c s="33">
        <f>ROUND(ROUND(H47,2)*ROUND(G47,3),2)</f>
      </c>
      <c s="31" t="s">
        <v>779</v>
      </c>
      <c r="O47">
        <f>(I47*21)/100</f>
      </c>
      <c t="s">
        <v>23</v>
      </c>
    </row>
    <row r="48" spans="1:5" ht="12.75">
      <c r="A48" s="34" t="s">
        <v>53</v>
      </c>
      <c r="E48" s="35" t="s">
        <v>49</v>
      </c>
    </row>
    <row r="49" spans="1:5" ht="12.75">
      <c r="A49" s="36" t="s">
        <v>55</v>
      </c>
      <c r="E49" s="37" t="s">
        <v>1034</v>
      </c>
    </row>
    <row r="50" spans="1:5" ht="12.75">
      <c r="A50" t="s">
        <v>56</v>
      </c>
      <c r="E50" s="35" t="s">
        <v>49</v>
      </c>
    </row>
    <row r="51" spans="1:16" ht="12.75">
      <c r="A51" s="25" t="s">
        <v>47</v>
      </c>
      <c s="29" t="s">
        <v>44</v>
      </c>
      <c s="29" t="s">
        <v>798</v>
      </c>
      <c s="25" t="s">
        <v>49</v>
      </c>
      <c s="30" t="s">
        <v>799</v>
      </c>
      <c s="31" t="s">
        <v>116</v>
      </c>
      <c s="32">
        <v>14.6</v>
      </c>
      <c s="33">
        <v>0</v>
      </c>
      <c s="33">
        <f>ROUND(ROUND(H51,2)*ROUND(G51,3),2)</f>
      </c>
      <c s="31" t="s">
        <v>779</v>
      </c>
      <c r="O51">
        <f>(I51*21)/100</f>
      </c>
      <c t="s">
        <v>23</v>
      </c>
    </row>
    <row r="52" spans="1:5" ht="12.75">
      <c r="A52" s="34" t="s">
        <v>53</v>
      </c>
      <c r="E52" s="35" t="s">
        <v>49</v>
      </c>
    </row>
    <row r="53" spans="1:5" ht="25.5">
      <c r="A53" s="36" t="s">
        <v>55</v>
      </c>
      <c r="E53" s="37" t="s">
        <v>1035</v>
      </c>
    </row>
    <row r="54" spans="1:5" ht="12.75">
      <c r="A54" t="s">
        <v>56</v>
      </c>
      <c r="E54" s="35" t="s">
        <v>49</v>
      </c>
    </row>
    <row r="55" spans="1:16" ht="12.75">
      <c r="A55" s="25" t="s">
        <v>47</v>
      </c>
      <c s="29" t="s">
        <v>89</v>
      </c>
      <c s="29" t="s">
        <v>924</v>
      </c>
      <c s="25" t="s">
        <v>49</v>
      </c>
      <c s="30" t="s">
        <v>925</v>
      </c>
      <c s="31" t="s">
        <v>116</v>
      </c>
      <c s="32">
        <v>2</v>
      </c>
      <c s="33">
        <v>0</v>
      </c>
      <c s="33">
        <f>ROUND(ROUND(H55,2)*ROUND(G55,3),2)</f>
      </c>
      <c s="31" t="s">
        <v>779</v>
      </c>
      <c r="O55">
        <f>(I55*21)/100</f>
      </c>
      <c t="s">
        <v>23</v>
      </c>
    </row>
    <row r="56" spans="1:5" ht="12.75">
      <c r="A56" s="34" t="s">
        <v>53</v>
      </c>
      <c r="E56" s="35" t="s">
        <v>49</v>
      </c>
    </row>
    <row r="57" spans="1:5" ht="12.75">
      <c r="A57" s="36" t="s">
        <v>55</v>
      </c>
      <c r="E57" s="37" t="s">
        <v>1036</v>
      </c>
    </row>
    <row r="58" spans="1:5" ht="12.75">
      <c r="A58" t="s">
        <v>56</v>
      </c>
      <c r="E58" s="35" t="s">
        <v>49</v>
      </c>
    </row>
    <row r="59" spans="1:16" ht="12.75">
      <c r="A59" s="25" t="s">
        <v>47</v>
      </c>
      <c s="29" t="s">
        <v>94</v>
      </c>
      <c s="29" t="s">
        <v>927</v>
      </c>
      <c s="25" t="s">
        <v>49</v>
      </c>
      <c s="30" t="s">
        <v>928</v>
      </c>
      <c s="31" t="s">
        <v>116</v>
      </c>
      <c s="32">
        <v>2</v>
      </c>
      <c s="33">
        <v>0</v>
      </c>
      <c s="33">
        <f>ROUND(ROUND(H59,2)*ROUND(G59,3),2)</f>
      </c>
      <c s="31" t="s">
        <v>779</v>
      </c>
      <c r="O59">
        <f>(I59*21)/100</f>
      </c>
      <c t="s">
        <v>23</v>
      </c>
    </row>
    <row r="60" spans="1:5" ht="12.75">
      <c r="A60" s="34" t="s">
        <v>53</v>
      </c>
      <c r="E60" s="35" t="s">
        <v>49</v>
      </c>
    </row>
    <row r="61" spans="1:5" ht="12.75">
      <c r="A61" s="36" t="s">
        <v>55</v>
      </c>
      <c r="E61" s="37" t="s">
        <v>1036</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199</v>
      </c>
      <c s="29" t="s">
        <v>801</v>
      </c>
      <c s="25" t="s">
        <v>49</v>
      </c>
      <c s="30" t="s">
        <v>275</v>
      </c>
      <c s="31" t="s">
        <v>126</v>
      </c>
      <c s="32">
        <v>1.38662</v>
      </c>
      <c s="33">
        <v>0</v>
      </c>
      <c s="33">
        <f>ROUND(ROUND(H64,2)*ROUND(G64,3),2)</f>
      </c>
      <c s="31" t="s">
        <v>779</v>
      </c>
      <c r="O64">
        <f>(I64*21)/100</f>
      </c>
      <c t="s">
        <v>23</v>
      </c>
    </row>
    <row r="65" spans="1:5" ht="12.75">
      <c r="A65" s="34" t="s">
        <v>53</v>
      </c>
      <c r="E65" s="35" t="s">
        <v>49</v>
      </c>
    </row>
    <row r="66" spans="1:5" ht="12.75">
      <c r="A66" s="36" t="s">
        <v>55</v>
      </c>
      <c r="E66" s="37" t="s">
        <v>1037</v>
      </c>
    </row>
    <row r="67" spans="1:5" ht="12.75">
      <c r="A67" t="s">
        <v>56</v>
      </c>
      <c r="E67" s="35" t="s">
        <v>49</v>
      </c>
    </row>
    <row r="68" spans="1:16" ht="12.75">
      <c r="A68" s="25" t="s">
        <v>47</v>
      </c>
      <c s="29" t="s">
        <v>205</v>
      </c>
      <c s="29" t="s">
        <v>806</v>
      </c>
      <c s="25" t="s">
        <v>49</v>
      </c>
      <c s="30" t="s">
        <v>807</v>
      </c>
      <c s="31" t="s">
        <v>126</v>
      </c>
      <c s="32">
        <v>1.38662</v>
      </c>
      <c s="33">
        <v>0</v>
      </c>
      <c s="33">
        <f>ROUND(ROUND(H68,2)*ROUND(G68,3),2)</f>
      </c>
      <c s="31" t="s">
        <v>779</v>
      </c>
      <c r="O68">
        <f>(I68*21)/100</f>
      </c>
      <c t="s">
        <v>23</v>
      </c>
    </row>
    <row r="69" spans="1:5" ht="12.75">
      <c r="A69" s="34" t="s">
        <v>53</v>
      </c>
      <c r="E69" s="35" t="s">
        <v>49</v>
      </c>
    </row>
    <row r="70" spans="1:5" ht="12.75">
      <c r="A70" s="36" t="s">
        <v>55</v>
      </c>
      <c r="E70" s="37" t="s">
        <v>1037</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210</v>
      </c>
      <c s="29" t="s">
        <v>808</v>
      </c>
      <c s="25" t="s">
        <v>49</v>
      </c>
      <c s="30" t="s">
        <v>309</v>
      </c>
      <c s="31" t="s">
        <v>116</v>
      </c>
      <c s="32">
        <v>14</v>
      </c>
      <c s="33">
        <v>0</v>
      </c>
      <c s="33">
        <f>ROUND(ROUND(H73,2)*ROUND(G73,3),2)</f>
      </c>
      <c s="31" t="s">
        <v>779</v>
      </c>
      <c r="O73">
        <f>(I73*21)/100</f>
      </c>
      <c t="s">
        <v>23</v>
      </c>
    </row>
    <row r="74" spans="1:5" ht="12.75">
      <c r="A74" s="34" t="s">
        <v>53</v>
      </c>
      <c r="E74" s="35" t="s">
        <v>49</v>
      </c>
    </row>
    <row r="75" spans="1:5" ht="12.75">
      <c r="A75" s="36" t="s">
        <v>55</v>
      </c>
      <c r="E75" s="37" t="s">
        <v>1038</v>
      </c>
    </row>
    <row r="76" spans="1:5" ht="12.75">
      <c r="A76" t="s">
        <v>56</v>
      </c>
      <c r="E76" s="35" t="s">
        <v>49</v>
      </c>
    </row>
    <row r="77" spans="1:16" ht="12.75">
      <c r="A77" s="25" t="s">
        <v>47</v>
      </c>
      <c s="29" t="s">
        <v>214</v>
      </c>
      <c s="29" t="s">
        <v>810</v>
      </c>
      <c s="25" t="s">
        <v>49</v>
      </c>
      <c s="30" t="s">
        <v>811</v>
      </c>
      <c s="31" t="s">
        <v>116</v>
      </c>
      <c s="32">
        <v>14</v>
      </c>
      <c s="33">
        <v>0</v>
      </c>
      <c s="33">
        <f>ROUND(ROUND(H77,2)*ROUND(G77,3),2)</f>
      </c>
      <c s="31" t="s">
        <v>779</v>
      </c>
      <c r="O77">
        <f>(I77*21)/100</f>
      </c>
      <c t="s">
        <v>23</v>
      </c>
    </row>
    <row r="78" spans="1:5" ht="12.75">
      <c r="A78" s="34" t="s">
        <v>53</v>
      </c>
      <c r="E78" s="35" t="s">
        <v>49</v>
      </c>
    </row>
    <row r="79" spans="1:5" ht="12.75">
      <c r="A79" s="36" t="s">
        <v>55</v>
      </c>
      <c r="E79" s="37" t="s">
        <v>1038</v>
      </c>
    </row>
    <row r="80" spans="1:5" ht="12.75">
      <c r="A80" t="s">
        <v>56</v>
      </c>
      <c r="E80" s="35" t="s">
        <v>49</v>
      </c>
    </row>
    <row r="81" spans="1:16" ht="12.75">
      <c r="A81" s="25" t="s">
        <v>47</v>
      </c>
      <c s="29" t="s">
        <v>219</v>
      </c>
      <c s="29" t="s">
        <v>812</v>
      </c>
      <c s="25" t="s">
        <v>49</v>
      </c>
      <c s="30" t="s">
        <v>813</v>
      </c>
      <c s="31" t="s">
        <v>116</v>
      </c>
      <c s="32">
        <v>14</v>
      </c>
      <c s="33">
        <v>0</v>
      </c>
      <c s="33">
        <f>ROUND(ROUND(H81,2)*ROUND(G81,3),2)</f>
      </c>
      <c s="31" t="s">
        <v>779</v>
      </c>
      <c r="O81">
        <f>(I81*21)/100</f>
      </c>
      <c t="s">
        <v>23</v>
      </c>
    </row>
    <row r="82" spans="1:5" ht="12.75">
      <c r="A82" s="34" t="s">
        <v>53</v>
      </c>
      <c r="E82" s="35" t="s">
        <v>49</v>
      </c>
    </row>
    <row r="83" spans="1:5" ht="12.75">
      <c r="A83" s="36" t="s">
        <v>55</v>
      </c>
      <c r="E83" s="37" t="s">
        <v>1038</v>
      </c>
    </row>
    <row r="84" spans="1:5" ht="12.75">
      <c r="A84" t="s">
        <v>56</v>
      </c>
      <c r="E84" s="35" t="s">
        <v>49</v>
      </c>
    </row>
    <row r="85" spans="1:16" ht="12.75">
      <c r="A85" s="25" t="s">
        <v>47</v>
      </c>
      <c s="29" t="s">
        <v>225</v>
      </c>
      <c s="29" t="s">
        <v>815</v>
      </c>
      <c s="25" t="s">
        <v>49</v>
      </c>
      <c s="30" t="s">
        <v>816</v>
      </c>
      <c s="31" t="s">
        <v>116</v>
      </c>
      <c s="32">
        <v>14</v>
      </c>
      <c s="33">
        <v>0</v>
      </c>
      <c s="33">
        <f>ROUND(ROUND(H85,2)*ROUND(G85,3),2)</f>
      </c>
      <c s="31" t="s">
        <v>779</v>
      </c>
      <c r="O85">
        <f>(I85*21)/100</f>
      </c>
      <c t="s">
        <v>23</v>
      </c>
    </row>
    <row r="86" spans="1:5" ht="12.75">
      <c r="A86" s="34" t="s">
        <v>53</v>
      </c>
      <c r="E86" s="35" t="s">
        <v>49</v>
      </c>
    </row>
    <row r="87" spans="1:5" ht="12.75">
      <c r="A87" s="36" t="s">
        <v>55</v>
      </c>
      <c r="E87" s="37" t="s">
        <v>1038</v>
      </c>
    </row>
    <row r="88" spans="1:5" ht="12.75">
      <c r="A88" t="s">
        <v>56</v>
      </c>
      <c r="E88" s="35" t="s">
        <v>49</v>
      </c>
    </row>
    <row r="89" spans="1:16" ht="12.75">
      <c r="A89" s="25" t="s">
        <v>47</v>
      </c>
      <c s="29" t="s">
        <v>231</v>
      </c>
      <c s="29" t="s">
        <v>817</v>
      </c>
      <c s="25" t="s">
        <v>49</v>
      </c>
      <c s="30" t="s">
        <v>818</v>
      </c>
      <c s="31" t="s">
        <v>116</v>
      </c>
      <c s="32">
        <v>14</v>
      </c>
      <c s="33">
        <v>0</v>
      </c>
      <c s="33">
        <f>ROUND(ROUND(H89,2)*ROUND(G89,3),2)</f>
      </c>
      <c s="31" t="s">
        <v>779</v>
      </c>
      <c r="O89">
        <f>(I89*21)/100</f>
      </c>
      <c t="s">
        <v>23</v>
      </c>
    </row>
    <row r="90" spans="1:5" ht="12.75">
      <c r="A90" s="34" t="s">
        <v>53</v>
      </c>
      <c r="E90" s="35" t="s">
        <v>49</v>
      </c>
    </row>
    <row r="91" spans="1:5" ht="12.75">
      <c r="A91" s="36" t="s">
        <v>55</v>
      </c>
      <c r="E91" s="37" t="s">
        <v>1038</v>
      </c>
    </row>
    <row r="92" spans="1:5" ht="12.75">
      <c r="A92" t="s">
        <v>56</v>
      </c>
      <c r="E92" s="35" t="s">
        <v>49</v>
      </c>
    </row>
    <row r="93" spans="1:18" ht="12.75" customHeight="1">
      <c r="A93" s="6" t="s">
        <v>45</v>
      </c>
      <c s="6"/>
      <c s="39" t="s">
        <v>77</v>
      </c>
      <c s="6"/>
      <c s="27" t="s">
        <v>820</v>
      </c>
      <c s="6"/>
      <c s="6"/>
      <c s="6"/>
      <c s="40">
        <f>0+Q93</f>
      </c>
      <c s="6"/>
      <c r="O93">
        <f>0+R93</f>
      </c>
      <c r="Q93">
        <f>0+I94+I98+I102+I106+I110+I114</f>
      </c>
      <c>
        <f>0+O94+O98+O102+O106+O110+O114</f>
      </c>
    </row>
    <row r="94" spans="1:16" ht="12.75">
      <c r="A94" s="25" t="s">
        <v>47</v>
      </c>
      <c s="29" t="s">
        <v>237</v>
      </c>
      <c s="29" t="s">
        <v>1039</v>
      </c>
      <c s="25" t="s">
        <v>49</v>
      </c>
      <c s="30" t="s">
        <v>1040</v>
      </c>
      <c s="31" t="s">
        <v>142</v>
      </c>
      <c s="32">
        <v>10.53</v>
      </c>
      <c s="33">
        <v>0</v>
      </c>
      <c s="33">
        <f>ROUND(ROUND(H94,2)*ROUND(G94,3),2)</f>
      </c>
      <c s="31" t="s">
        <v>779</v>
      </c>
      <c r="O94">
        <f>(I94*21)/100</f>
      </c>
      <c t="s">
        <v>23</v>
      </c>
    </row>
    <row r="95" spans="1:5" ht="12.75">
      <c r="A95" s="34" t="s">
        <v>53</v>
      </c>
      <c r="E95" s="35" t="s">
        <v>49</v>
      </c>
    </row>
    <row r="96" spans="1:5" ht="12.75">
      <c r="A96" s="36" t="s">
        <v>55</v>
      </c>
      <c r="E96" s="37" t="s">
        <v>1041</v>
      </c>
    </row>
    <row r="97" spans="1:5" ht="12.75">
      <c r="A97" t="s">
        <v>56</v>
      </c>
      <c r="E97" s="35" t="s">
        <v>49</v>
      </c>
    </row>
    <row r="98" spans="1:16" ht="12.75">
      <c r="A98" s="25" t="s">
        <v>47</v>
      </c>
      <c s="29" t="s">
        <v>243</v>
      </c>
      <c s="29" t="s">
        <v>1042</v>
      </c>
      <c s="25" t="s">
        <v>49</v>
      </c>
      <c s="30" t="s">
        <v>1043</v>
      </c>
      <c s="31" t="s">
        <v>121</v>
      </c>
      <c s="32">
        <v>1</v>
      </c>
      <c s="33">
        <v>0</v>
      </c>
      <c s="33">
        <f>ROUND(ROUND(H98,2)*ROUND(G98,3),2)</f>
      </c>
      <c s="31" t="s">
        <v>779</v>
      </c>
      <c r="O98">
        <f>(I98*21)/100</f>
      </c>
      <c t="s">
        <v>23</v>
      </c>
    </row>
    <row r="99" spans="1:5" ht="12.75">
      <c r="A99" s="34" t="s">
        <v>53</v>
      </c>
      <c r="E99" s="35" t="s">
        <v>49</v>
      </c>
    </row>
    <row r="100" spans="1:5" ht="12.75">
      <c r="A100" s="36" t="s">
        <v>55</v>
      </c>
      <c r="E100" s="37" t="s">
        <v>1044</v>
      </c>
    </row>
    <row r="101" spans="1:5" ht="12.75">
      <c r="A101" t="s">
        <v>56</v>
      </c>
      <c r="E101" s="35" t="s">
        <v>49</v>
      </c>
    </row>
    <row r="102" spans="1:16" ht="12.75">
      <c r="A102" s="25" t="s">
        <v>47</v>
      </c>
      <c s="29" t="s">
        <v>249</v>
      </c>
      <c s="29" t="s">
        <v>943</v>
      </c>
      <c s="25" t="s">
        <v>49</v>
      </c>
      <c s="30" t="s">
        <v>391</v>
      </c>
      <c s="31" t="s">
        <v>126</v>
      </c>
      <c s="32">
        <v>4.93654</v>
      </c>
      <c s="33">
        <v>0</v>
      </c>
      <c s="33">
        <f>ROUND(ROUND(H102,2)*ROUND(G102,3),2)</f>
      </c>
      <c s="31" t="s">
        <v>779</v>
      </c>
      <c r="O102">
        <f>(I102*21)/100</f>
      </c>
      <c t="s">
        <v>23</v>
      </c>
    </row>
    <row r="103" spans="1:5" ht="12.75">
      <c r="A103" s="34" t="s">
        <v>53</v>
      </c>
      <c r="E103" s="35" t="s">
        <v>49</v>
      </c>
    </row>
    <row r="104" spans="1:5" ht="12.75">
      <c r="A104" s="36" t="s">
        <v>55</v>
      </c>
      <c r="E104" s="37" t="s">
        <v>1045</v>
      </c>
    </row>
    <row r="105" spans="1:5" ht="12.75">
      <c r="A105" t="s">
        <v>56</v>
      </c>
      <c r="E105" s="35" t="s">
        <v>49</v>
      </c>
    </row>
    <row r="106" spans="1:16" ht="12.75">
      <c r="A106" s="25" t="s">
        <v>47</v>
      </c>
      <c s="29" t="s">
        <v>256</v>
      </c>
      <c s="29" t="s">
        <v>876</v>
      </c>
      <c s="25" t="s">
        <v>49</v>
      </c>
      <c s="30" t="s">
        <v>877</v>
      </c>
      <c s="31" t="s">
        <v>142</v>
      </c>
      <c s="32">
        <v>10.53</v>
      </c>
      <c s="33">
        <v>0</v>
      </c>
      <c s="33">
        <f>ROUND(ROUND(H106,2)*ROUND(G106,3),2)</f>
      </c>
      <c s="31" t="s">
        <v>779</v>
      </c>
      <c r="O106">
        <f>(I106*21)/100</f>
      </c>
      <c t="s">
        <v>23</v>
      </c>
    </row>
    <row r="107" spans="1:5" ht="12.75">
      <c r="A107" s="34" t="s">
        <v>53</v>
      </c>
      <c r="E107" s="35" t="s">
        <v>49</v>
      </c>
    </row>
    <row r="108" spans="1:5" ht="12.75">
      <c r="A108" s="36" t="s">
        <v>55</v>
      </c>
      <c r="E108" s="37" t="s">
        <v>1041</v>
      </c>
    </row>
    <row r="109" spans="1:5" ht="12.75">
      <c r="A109" t="s">
        <v>56</v>
      </c>
      <c r="E109" s="35" t="s">
        <v>49</v>
      </c>
    </row>
    <row r="110" spans="1:16" ht="12.75">
      <c r="A110" s="25" t="s">
        <v>47</v>
      </c>
      <c s="29" t="s">
        <v>260</v>
      </c>
      <c s="29" t="s">
        <v>838</v>
      </c>
      <c s="25" t="s">
        <v>49</v>
      </c>
      <c s="30" t="s">
        <v>839</v>
      </c>
      <c s="31" t="s">
        <v>142</v>
      </c>
      <c s="32">
        <v>10.53</v>
      </c>
      <c s="33">
        <v>0</v>
      </c>
      <c s="33">
        <f>ROUND(ROUND(H110,2)*ROUND(G110,3),2)</f>
      </c>
      <c s="31" t="s">
        <v>779</v>
      </c>
      <c r="O110">
        <f>(I110*21)/100</f>
      </c>
      <c t="s">
        <v>23</v>
      </c>
    </row>
    <row r="111" spans="1:5" ht="12.75">
      <c r="A111" s="34" t="s">
        <v>53</v>
      </c>
      <c r="E111" s="35" t="s">
        <v>49</v>
      </c>
    </row>
    <row r="112" spans="1:5" ht="12.75">
      <c r="A112" s="36" t="s">
        <v>55</v>
      </c>
      <c r="E112" s="37" t="s">
        <v>1041</v>
      </c>
    </row>
    <row r="113" spans="1:5" ht="12.75">
      <c r="A113" t="s">
        <v>56</v>
      </c>
      <c r="E113" s="35" t="s">
        <v>49</v>
      </c>
    </row>
    <row r="114" spans="1:16" ht="12.75">
      <c r="A114" s="25" t="s">
        <v>47</v>
      </c>
      <c s="29" t="s">
        <v>266</v>
      </c>
      <c s="29" t="s">
        <v>840</v>
      </c>
      <c s="25" t="s">
        <v>49</v>
      </c>
      <c s="30" t="s">
        <v>841</v>
      </c>
      <c s="31" t="s">
        <v>121</v>
      </c>
      <c s="32">
        <v>2</v>
      </c>
      <c s="33">
        <v>0</v>
      </c>
      <c s="33">
        <f>ROUND(ROUND(H114,2)*ROUND(G114,3),2)</f>
      </c>
      <c s="31" t="s">
        <v>779</v>
      </c>
      <c r="O114">
        <f>(I114*21)/100</f>
      </c>
      <c t="s">
        <v>23</v>
      </c>
    </row>
    <row r="115" spans="1:5" ht="12.75">
      <c r="A115" s="34" t="s">
        <v>53</v>
      </c>
      <c r="E115" s="35" t="s">
        <v>49</v>
      </c>
    </row>
    <row r="116" spans="1:5" ht="25.5">
      <c r="A116" s="36" t="s">
        <v>55</v>
      </c>
      <c r="E116" s="37" t="s">
        <v>1046</v>
      </c>
    </row>
    <row r="117" spans="1:5" ht="12.75">
      <c r="A117" t="s">
        <v>56</v>
      </c>
      <c r="E117" s="35" t="s">
        <v>49</v>
      </c>
    </row>
    <row r="118" spans="1:18" ht="12.75" customHeight="1">
      <c r="A118" s="6" t="s">
        <v>45</v>
      </c>
      <c s="6"/>
      <c s="39" t="s">
        <v>40</v>
      </c>
      <c s="6"/>
      <c s="27" t="s">
        <v>843</v>
      </c>
      <c s="6"/>
      <c s="6"/>
      <c s="6"/>
      <c s="40">
        <f>0+Q118</f>
      </c>
      <c s="6"/>
      <c r="O118">
        <f>0+R118</f>
      </c>
      <c r="Q118">
        <f>0+I119+I123+I127+I131</f>
      </c>
      <c>
        <f>0+O119+O123+O127+O131</f>
      </c>
    </row>
    <row r="119" spans="1:16" ht="12.75">
      <c r="A119" s="25" t="s">
        <v>47</v>
      </c>
      <c s="29" t="s">
        <v>273</v>
      </c>
      <c s="29" t="s">
        <v>945</v>
      </c>
      <c s="25" t="s">
        <v>49</v>
      </c>
      <c s="30" t="s">
        <v>396</v>
      </c>
      <c s="31" t="s">
        <v>142</v>
      </c>
      <c s="32">
        <v>4</v>
      </c>
      <c s="33">
        <v>0</v>
      </c>
      <c s="33">
        <f>ROUND(ROUND(H119,2)*ROUND(G119,3),2)</f>
      </c>
      <c s="31" t="s">
        <v>779</v>
      </c>
      <c r="O119">
        <f>(I119*21)/100</f>
      </c>
      <c t="s">
        <v>23</v>
      </c>
    </row>
    <row r="120" spans="1:5" ht="12.75">
      <c r="A120" s="34" t="s">
        <v>53</v>
      </c>
      <c r="E120" s="35" t="s">
        <v>49</v>
      </c>
    </row>
    <row r="121" spans="1:5" ht="12.75">
      <c r="A121" s="36" t="s">
        <v>55</v>
      </c>
      <c r="E121" s="37" t="s">
        <v>1047</v>
      </c>
    </row>
    <row r="122" spans="1:5" ht="12.75">
      <c r="A122" t="s">
        <v>56</v>
      </c>
      <c r="E122" s="35" t="s">
        <v>49</v>
      </c>
    </row>
    <row r="123" spans="1:16" ht="12.75">
      <c r="A123" s="25" t="s">
        <v>47</v>
      </c>
      <c s="29" t="s">
        <v>278</v>
      </c>
      <c s="29" t="s">
        <v>997</v>
      </c>
      <c s="25" t="s">
        <v>49</v>
      </c>
      <c s="30" t="s">
        <v>998</v>
      </c>
      <c s="31" t="s">
        <v>142</v>
      </c>
      <c s="32">
        <v>20</v>
      </c>
      <c s="33">
        <v>0</v>
      </c>
      <c s="33">
        <f>ROUND(ROUND(H123,2)*ROUND(G123,3),2)</f>
      </c>
      <c s="31" t="s">
        <v>779</v>
      </c>
      <c r="O123">
        <f>(I123*21)/100</f>
      </c>
      <c t="s">
        <v>23</v>
      </c>
    </row>
    <row r="124" spans="1:5" ht="12.75">
      <c r="A124" s="34" t="s">
        <v>53</v>
      </c>
      <c r="E124" s="35" t="s">
        <v>49</v>
      </c>
    </row>
    <row r="125" spans="1:5" ht="12.75">
      <c r="A125" s="36" t="s">
        <v>55</v>
      </c>
      <c r="E125" s="37" t="s">
        <v>231</v>
      </c>
    </row>
    <row r="126" spans="1:5" ht="12.75">
      <c r="A126" t="s">
        <v>56</v>
      </c>
      <c r="E126" s="35" t="s">
        <v>49</v>
      </c>
    </row>
    <row r="127" spans="1:16" ht="12.75">
      <c r="A127" s="25" t="s">
        <v>47</v>
      </c>
      <c s="29" t="s">
        <v>284</v>
      </c>
      <c s="29" t="s">
        <v>846</v>
      </c>
      <c s="25" t="s">
        <v>49</v>
      </c>
      <c s="30" t="s">
        <v>847</v>
      </c>
      <c s="31" t="s">
        <v>121</v>
      </c>
      <c s="32">
        <v>2</v>
      </c>
      <c s="33">
        <v>0</v>
      </c>
      <c s="33">
        <f>ROUND(ROUND(H127,2)*ROUND(G127,3),2)</f>
      </c>
      <c s="31" t="s">
        <v>779</v>
      </c>
      <c r="O127">
        <f>(I127*21)/100</f>
      </c>
      <c t="s">
        <v>23</v>
      </c>
    </row>
    <row r="128" spans="1:5" ht="12.75">
      <c r="A128" s="34" t="s">
        <v>53</v>
      </c>
      <c r="E128" s="35" t="s">
        <v>49</v>
      </c>
    </row>
    <row r="129" spans="1:5" ht="12.75">
      <c r="A129" s="36" t="s">
        <v>55</v>
      </c>
      <c r="E129" s="37" t="s">
        <v>1028</v>
      </c>
    </row>
    <row r="130" spans="1:5" ht="12.75">
      <c r="A130" t="s">
        <v>56</v>
      </c>
      <c r="E130" s="35" t="s">
        <v>49</v>
      </c>
    </row>
    <row r="131" spans="1:16" ht="12.75">
      <c r="A131" s="25" t="s">
        <v>47</v>
      </c>
      <c s="29" t="s">
        <v>290</v>
      </c>
      <c s="29" t="s">
        <v>852</v>
      </c>
      <c s="25" t="s">
        <v>49</v>
      </c>
      <c s="30" t="s">
        <v>853</v>
      </c>
      <c s="31" t="s">
        <v>142</v>
      </c>
      <c s="32">
        <v>10.53</v>
      </c>
      <c s="33">
        <v>0</v>
      </c>
      <c s="33">
        <f>ROUND(ROUND(H131,2)*ROUND(G131,3),2)</f>
      </c>
      <c s="31" t="s">
        <v>779</v>
      </c>
      <c r="O131">
        <f>(I131*21)/100</f>
      </c>
      <c t="s">
        <v>23</v>
      </c>
    </row>
    <row r="132" spans="1:5" ht="12.75">
      <c r="A132" s="34" t="s">
        <v>53</v>
      </c>
      <c r="E132" s="35" t="s">
        <v>49</v>
      </c>
    </row>
    <row r="133" spans="1:5" ht="25.5">
      <c r="A133" s="36" t="s">
        <v>55</v>
      </c>
      <c r="E133" s="37" t="s">
        <v>1048</v>
      </c>
    </row>
    <row r="134" spans="1:5" ht="12.75">
      <c r="A134" t="s">
        <v>56</v>
      </c>
      <c r="E134"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3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0+O9+O26+O63+O72+O93+O114</f>
      </c>
      <c t="s">
        <v>22</v>
      </c>
    </row>
    <row r="3" spans="1:16" ht="15" customHeight="1">
      <c r="A3" t="s">
        <v>12</v>
      </c>
      <c s="12" t="s">
        <v>14</v>
      </c>
      <c s="13" t="s">
        <v>15</v>
      </c>
      <c s="1"/>
      <c s="14" t="s">
        <v>16</v>
      </c>
      <c s="1"/>
      <c s="9"/>
      <c s="8" t="s">
        <v>1049</v>
      </c>
      <c s="41">
        <f>0+I9+I26+I63+I72+I93+I114</f>
      </c>
      <c s="10"/>
      <c r="O3" t="s">
        <v>19</v>
      </c>
      <c t="s">
        <v>23</v>
      </c>
    </row>
    <row r="4" spans="1:16" ht="15" customHeight="1">
      <c r="A4" t="s">
        <v>17</v>
      </c>
      <c s="12" t="s">
        <v>759</v>
      </c>
      <c s="13" t="s">
        <v>1049</v>
      </c>
      <c s="1"/>
      <c s="14" t="s">
        <v>1050</v>
      </c>
      <c s="1"/>
      <c s="1"/>
      <c s="11"/>
      <c s="11"/>
      <c s="1"/>
      <c r="O4" t="s">
        <v>20</v>
      </c>
      <c t="s">
        <v>23</v>
      </c>
    </row>
    <row r="5" spans="1:16" ht="12.75" customHeight="1">
      <c r="A5" t="s">
        <v>762</v>
      </c>
      <c s="16" t="s">
        <v>18</v>
      </c>
      <c s="17" t="s">
        <v>1049</v>
      </c>
      <c s="6"/>
      <c s="18" t="s">
        <v>1050</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29</v>
      </c>
      <c s="29" t="s">
        <v>765</v>
      </c>
      <c s="25" t="s">
        <v>49</v>
      </c>
      <c s="30" t="s">
        <v>766</v>
      </c>
      <c s="31" t="s">
        <v>104</v>
      </c>
      <c s="32">
        <v>0.22726</v>
      </c>
      <c s="33">
        <v>0</v>
      </c>
      <c s="33">
        <f>ROUND(ROUND(H10,2)*ROUND(G10,3),2)</f>
      </c>
      <c s="31" t="s">
        <v>767</v>
      </c>
      <c r="O10">
        <f>(I10*21)/100</f>
      </c>
      <c t="s">
        <v>23</v>
      </c>
    </row>
    <row r="11" spans="1:5" ht="12.75">
      <c r="A11" s="34" t="s">
        <v>53</v>
      </c>
      <c r="E11" s="35" t="s">
        <v>49</v>
      </c>
    </row>
    <row r="12" spans="1:5" ht="25.5">
      <c r="A12" s="36" t="s">
        <v>55</v>
      </c>
      <c r="E12" s="37" t="s">
        <v>1051</v>
      </c>
    </row>
    <row r="13" spans="1:5" ht="12.75">
      <c r="A13" t="s">
        <v>56</v>
      </c>
      <c r="E13" s="35" t="s">
        <v>49</v>
      </c>
    </row>
    <row r="14" spans="1:16" ht="12.75">
      <c r="A14" s="25" t="s">
        <v>47</v>
      </c>
      <c s="29" t="s">
        <v>23</v>
      </c>
      <c s="29" t="s">
        <v>769</v>
      </c>
      <c s="25" t="s">
        <v>49</v>
      </c>
      <c s="30" t="s">
        <v>770</v>
      </c>
      <c s="31" t="s">
        <v>104</v>
      </c>
      <c s="32">
        <v>2.04</v>
      </c>
      <c s="33">
        <v>0</v>
      </c>
      <c s="33">
        <f>ROUND(ROUND(H14,2)*ROUND(G14,3),2)</f>
      </c>
      <c s="31" t="s">
        <v>767</v>
      </c>
      <c r="O14">
        <f>(I14*21)/100</f>
      </c>
      <c t="s">
        <v>23</v>
      </c>
    </row>
    <row r="15" spans="1:5" ht="12.75">
      <c r="A15" s="34" t="s">
        <v>53</v>
      </c>
      <c r="E15" s="35" t="s">
        <v>49</v>
      </c>
    </row>
    <row r="16" spans="1:5" ht="25.5">
      <c r="A16" s="36" t="s">
        <v>55</v>
      </c>
      <c r="E16" s="37" t="s">
        <v>1052</v>
      </c>
    </row>
    <row r="17" spans="1:5" ht="12.75">
      <c r="A17" t="s">
        <v>56</v>
      </c>
      <c r="E17" s="35" t="s">
        <v>49</v>
      </c>
    </row>
    <row r="18" spans="1:16" ht="12.75">
      <c r="A18" s="25" t="s">
        <v>47</v>
      </c>
      <c s="29" t="s">
        <v>22</v>
      </c>
      <c s="29" t="s">
        <v>772</v>
      </c>
      <c s="25" t="s">
        <v>49</v>
      </c>
      <c s="30" t="s">
        <v>773</v>
      </c>
      <c s="31" t="s">
        <v>104</v>
      </c>
      <c s="32">
        <v>154.38442</v>
      </c>
      <c s="33">
        <v>0</v>
      </c>
      <c s="33">
        <f>ROUND(ROUND(H18,2)*ROUND(G18,3),2)</f>
      </c>
      <c s="31" t="s">
        <v>767</v>
      </c>
      <c r="O18">
        <f>(I18*21)/100</f>
      </c>
      <c t="s">
        <v>23</v>
      </c>
    </row>
    <row r="19" spans="1:5" ht="12.75">
      <c r="A19" s="34" t="s">
        <v>53</v>
      </c>
      <c r="E19" s="35" t="s">
        <v>49</v>
      </c>
    </row>
    <row r="20" spans="1:5" ht="127.5">
      <c r="A20" s="36" t="s">
        <v>55</v>
      </c>
      <c r="E20" s="37" t="s">
        <v>1053</v>
      </c>
    </row>
    <row r="21" spans="1:5" ht="12.75">
      <c r="A21" t="s">
        <v>56</v>
      </c>
      <c r="E21" s="35" t="s">
        <v>49</v>
      </c>
    </row>
    <row r="22" spans="1:16" ht="12.75">
      <c r="A22" s="25" t="s">
        <v>47</v>
      </c>
      <c s="29" t="s">
        <v>33</v>
      </c>
      <c s="29" t="s">
        <v>978</v>
      </c>
      <c s="25" t="s">
        <v>49</v>
      </c>
      <c s="30" t="s">
        <v>979</v>
      </c>
      <c s="31" t="s">
        <v>121</v>
      </c>
      <c s="32">
        <v>1</v>
      </c>
      <c s="33">
        <v>0</v>
      </c>
      <c s="33">
        <f>ROUND(ROUND(H22,2)*ROUND(G22,3),2)</f>
      </c>
      <c s="31" t="s">
        <v>767</v>
      </c>
      <c r="O22">
        <f>(I22*21)/100</f>
      </c>
      <c t="s">
        <v>23</v>
      </c>
    </row>
    <row r="23" spans="1:5" ht="12.75">
      <c r="A23" s="34" t="s">
        <v>53</v>
      </c>
      <c r="E23" s="35" t="s">
        <v>49</v>
      </c>
    </row>
    <row r="24" spans="1:5" ht="12.75">
      <c r="A24" s="36" t="s">
        <v>55</v>
      </c>
      <c r="E24" s="37" t="s">
        <v>1054</v>
      </c>
    </row>
    <row r="25" spans="1:5" ht="12.75">
      <c r="A25" t="s">
        <v>56</v>
      </c>
      <c r="E25" s="35" t="s">
        <v>49</v>
      </c>
    </row>
    <row r="26" spans="1:18" ht="12.75" customHeight="1">
      <c r="A26" s="6" t="s">
        <v>45</v>
      </c>
      <c s="6"/>
      <c s="39" t="s">
        <v>29</v>
      </c>
      <c s="6"/>
      <c s="27" t="s">
        <v>113</v>
      </c>
      <c s="6"/>
      <c s="6"/>
      <c s="6"/>
      <c s="40">
        <f>0+Q26</f>
      </c>
      <c s="6"/>
      <c r="O26">
        <f>0+R26</f>
      </c>
      <c r="Q26">
        <f>0+I27+I31+I35+I39+I43+I47+I51+I55+I59</f>
      </c>
      <c>
        <f>0+O27+O31+O35+O39+O43+O47+O51+O55+O59</f>
      </c>
    </row>
    <row r="27" spans="1:16" ht="25.5">
      <c r="A27" s="25" t="s">
        <v>47</v>
      </c>
      <c s="29" t="s">
        <v>35</v>
      </c>
      <c s="29" t="s">
        <v>778</v>
      </c>
      <c s="25" t="s">
        <v>49</v>
      </c>
      <c s="30" t="s">
        <v>169</v>
      </c>
      <c s="31" t="s">
        <v>126</v>
      </c>
      <c s="32">
        <v>6.3</v>
      </c>
      <c s="33">
        <v>0</v>
      </c>
      <c s="33">
        <f>ROUND(ROUND(H27,2)*ROUND(G27,3),2)</f>
      </c>
      <c s="31" t="s">
        <v>779</v>
      </c>
      <c r="O27">
        <f>(I27*21)/100</f>
      </c>
      <c t="s">
        <v>23</v>
      </c>
    </row>
    <row r="28" spans="1:5" ht="12.75">
      <c r="A28" s="34" t="s">
        <v>53</v>
      </c>
      <c r="E28" s="35" t="s">
        <v>49</v>
      </c>
    </row>
    <row r="29" spans="1:5" ht="12.75">
      <c r="A29" s="36" t="s">
        <v>55</v>
      </c>
      <c r="E29" s="37" t="s">
        <v>1055</v>
      </c>
    </row>
    <row r="30" spans="1:5" ht="12.75">
      <c r="A30" t="s">
        <v>56</v>
      </c>
      <c r="E30" s="35" t="s">
        <v>49</v>
      </c>
    </row>
    <row r="31" spans="1:16" ht="25.5">
      <c r="A31" s="25" t="s">
        <v>47</v>
      </c>
      <c s="29" t="s">
        <v>37</v>
      </c>
      <c s="29" t="s">
        <v>781</v>
      </c>
      <c s="25" t="s">
        <v>49</v>
      </c>
      <c s="30" t="s">
        <v>782</v>
      </c>
      <c s="31" t="s">
        <v>126</v>
      </c>
      <c s="32">
        <v>1.8</v>
      </c>
      <c s="33">
        <v>0</v>
      </c>
      <c s="33">
        <f>ROUND(ROUND(H31,2)*ROUND(G31,3),2)</f>
      </c>
      <c s="31" t="s">
        <v>779</v>
      </c>
      <c r="O31">
        <f>(I31*21)/100</f>
      </c>
      <c t="s">
        <v>23</v>
      </c>
    </row>
    <row r="32" spans="1:5" ht="12.75">
      <c r="A32" s="34" t="s">
        <v>53</v>
      </c>
      <c r="E32" s="35" t="s">
        <v>49</v>
      </c>
    </row>
    <row r="33" spans="1:5" ht="12.75">
      <c r="A33" s="36" t="s">
        <v>55</v>
      </c>
      <c r="E33" s="37" t="s">
        <v>1056</v>
      </c>
    </row>
    <row r="34" spans="1:5" ht="12.75">
      <c r="A34" t="s">
        <v>56</v>
      </c>
      <c r="E34" s="35" t="s">
        <v>49</v>
      </c>
    </row>
    <row r="35" spans="1:16" ht="12.75">
      <c r="A35" s="25" t="s">
        <v>47</v>
      </c>
      <c s="29" t="s">
        <v>73</v>
      </c>
      <c s="29" t="s">
        <v>784</v>
      </c>
      <c s="25" t="s">
        <v>49</v>
      </c>
      <c s="30" t="s">
        <v>785</v>
      </c>
      <c s="31" t="s">
        <v>786</v>
      </c>
      <c s="32">
        <v>720</v>
      </c>
      <c s="33">
        <v>0</v>
      </c>
      <c s="33">
        <f>ROUND(ROUND(H35,2)*ROUND(G35,3),2)</f>
      </c>
      <c s="31" t="s">
        <v>779</v>
      </c>
      <c r="O35">
        <f>(I35*21)/100</f>
      </c>
      <c t="s">
        <v>23</v>
      </c>
    </row>
    <row r="36" spans="1:5" ht="12.75">
      <c r="A36" s="34" t="s">
        <v>53</v>
      </c>
      <c r="E36" s="35" t="s">
        <v>49</v>
      </c>
    </row>
    <row r="37" spans="1:5" ht="12.75">
      <c r="A37" s="36" t="s">
        <v>55</v>
      </c>
      <c r="E37" s="37" t="s">
        <v>1031</v>
      </c>
    </row>
    <row r="38" spans="1:5" ht="12.75">
      <c r="A38" t="s">
        <v>56</v>
      </c>
      <c r="E38" s="35" t="s">
        <v>49</v>
      </c>
    </row>
    <row r="39" spans="1:16" ht="12.75">
      <c r="A39" s="25" t="s">
        <v>47</v>
      </c>
      <c s="29" t="s">
        <v>77</v>
      </c>
      <c s="29" t="s">
        <v>790</v>
      </c>
      <c s="25" t="s">
        <v>49</v>
      </c>
      <c s="30" t="s">
        <v>791</v>
      </c>
      <c s="31" t="s">
        <v>126</v>
      </c>
      <c s="32">
        <v>70.89221</v>
      </c>
      <c s="33">
        <v>0</v>
      </c>
      <c s="33">
        <f>ROUND(ROUND(H39,2)*ROUND(G39,3),2)</f>
      </c>
      <c s="31" t="s">
        <v>779</v>
      </c>
      <c r="O39">
        <f>(I39*21)/100</f>
      </c>
      <c t="s">
        <v>23</v>
      </c>
    </row>
    <row r="40" spans="1:5" ht="12.75">
      <c r="A40" s="34" t="s">
        <v>53</v>
      </c>
      <c r="E40" s="35" t="s">
        <v>49</v>
      </c>
    </row>
    <row r="41" spans="1:5" ht="76.5">
      <c r="A41" s="36" t="s">
        <v>55</v>
      </c>
      <c r="E41" s="37" t="s">
        <v>1057</v>
      </c>
    </row>
    <row r="42" spans="1:5" ht="12.75">
      <c r="A42" t="s">
        <v>56</v>
      </c>
      <c r="E42" s="35" t="s">
        <v>49</v>
      </c>
    </row>
    <row r="43" spans="1:16" ht="12.75">
      <c r="A43" s="25" t="s">
        <v>47</v>
      </c>
      <c s="29" t="s">
        <v>40</v>
      </c>
      <c s="29" t="s">
        <v>793</v>
      </c>
      <c s="25" t="s">
        <v>49</v>
      </c>
      <c s="30" t="s">
        <v>233</v>
      </c>
      <c s="31" t="s">
        <v>126</v>
      </c>
      <c s="32">
        <v>37.1946</v>
      </c>
      <c s="33">
        <v>0</v>
      </c>
      <c s="33">
        <f>ROUND(ROUND(H43,2)*ROUND(G43,3),2)</f>
      </c>
      <c s="31" t="s">
        <v>779</v>
      </c>
      <c r="O43">
        <f>(I43*21)/100</f>
      </c>
      <c t="s">
        <v>23</v>
      </c>
    </row>
    <row r="44" spans="1:5" ht="12.75">
      <c r="A44" s="34" t="s">
        <v>53</v>
      </c>
      <c r="E44" s="35" t="s">
        <v>49</v>
      </c>
    </row>
    <row r="45" spans="1:5" ht="114.75">
      <c r="A45" s="36" t="s">
        <v>55</v>
      </c>
      <c r="E45" s="37" t="s">
        <v>1058</v>
      </c>
    </row>
    <row r="46" spans="1:5" ht="12.75">
      <c r="A46" t="s">
        <v>56</v>
      </c>
      <c r="E46" s="35" t="s">
        <v>49</v>
      </c>
    </row>
    <row r="47" spans="1:16" ht="12.75">
      <c r="A47" s="25" t="s">
        <v>47</v>
      </c>
      <c s="29" t="s">
        <v>42</v>
      </c>
      <c s="29" t="s">
        <v>795</v>
      </c>
      <c s="25" t="s">
        <v>49</v>
      </c>
      <c s="30" t="s">
        <v>796</v>
      </c>
      <c s="31" t="s">
        <v>126</v>
      </c>
      <c s="32">
        <v>7.9849</v>
      </c>
      <c s="33">
        <v>0</v>
      </c>
      <c s="33">
        <f>ROUND(ROUND(H47,2)*ROUND(G47,3),2)</f>
      </c>
      <c s="31" t="s">
        <v>779</v>
      </c>
      <c r="O47">
        <f>(I47*21)/100</f>
      </c>
      <c t="s">
        <v>23</v>
      </c>
    </row>
    <row r="48" spans="1:5" ht="12.75">
      <c r="A48" s="34" t="s">
        <v>53</v>
      </c>
      <c r="E48" s="35" t="s">
        <v>49</v>
      </c>
    </row>
    <row r="49" spans="1:5" ht="12.75">
      <c r="A49" s="36" t="s">
        <v>55</v>
      </c>
      <c r="E49" s="37" t="s">
        <v>1059</v>
      </c>
    </row>
    <row r="50" spans="1:5" ht="12.75">
      <c r="A50" t="s">
        <v>56</v>
      </c>
      <c r="E50" s="35" t="s">
        <v>49</v>
      </c>
    </row>
    <row r="51" spans="1:16" ht="12.75">
      <c r="A51" s="25" t="s">
        <v>47</v>
      </c>
      <c s="29" t="s">
        <v>44</v>
      </c>
      <c s="29" t="s">
        <v>798</v>
      </c>
      <c s="25" t="s">
        <v>49</v>
      </c>
      <c s="30" t="s">
        <v>799</v>
      </c>
      <c s="31" t="s">
        <v>116</v>
      </c>
      <c s="32">
        <v>18.3</v>
      </c>
      <c s="33">
        <v>0</v>
      </c>
      <c s="33">
        <f>ROUND(ROUND(H51,2)*ROUND(G51,3),2)</f>
      </c>
      <c s="31" t="s">
        <v>779</v>
      </c>
      <c r="O51">
        <f>(I51*21)/100</f>
      </c>
      <c t="s">
        <v>23</v>
      </c>
    </row>
    <row r="52" spans="1:5" ht="12.75">
      <c r="A52" s="34" t="s">
        <v>53</v>
      </c>
      <c r="E52" s="35" t="s">
        <v>49</v>
      </c>
    </row>
    <row r="53" spans="1:5" ht="25.5">
      <c r="A53" s="36" t="s">
        <v>55</v>
      </c>
      <c r="E53" s="37" t="s">
        <v>1060</v>
      </c>
    </row>
    <row r="54" spans="1:5" ht="12.75">
      <c r="A54" t="s">
        <v>56</v>
      </c>
      <c r="E54" s="35" t="s">
        <v>49</v>
      </c>
    </row>
    <row r="55" spans="1:16" ht="12.75">
      <c r="A55" s="25" t="s">
        <v>47</v>
      </c>
      <c s="29" t="s">
        <v>89</v>
      </c>
      <c s="29" t="s">
        <v>924</v>
      </c>
      <c s="25" t="s">
        <v>49</v>
      </c>
      <c s="30" t="s">
        <v>925</v>
      </c>
      <c s="31" t="s">
        <v>116</v>
      </c>
      <c s="32">
        <v>2</v>
      </c>
      <c s="33">
        <v>0</v>
      </c>
      <c s="33">
        <f>ROUND(ROUND(H55,2)*ROUND(G55,3),2)</f>
      </c>
      <c s="31" t="s">
        <v>779</v>
      </c>
      <c r="O55">
        <f>(I55*21)/100</f>
      </c>
      <c t="s">
        <v>23</v>
      </c>
    </row>
    <row r="56" spans="1:5" ht="12.75">
      <c r="A56" s="34" t="s">
        <v>53</v>
      </c>
      <c r="E56" s="35" t="s">
        <v>49</v>
      </c>
    </row>
    <row r="57" spans="1:5" ht="12.75">
      <c r="A57" s="36" t="s">
        <v>55</v>
      </c>
      <c r="E57" s="37" t="s">
        <v>1036</v>
      </c>
    </row>
    <row r="58" spans="1:5" ht="12.75">
      <c r="A58" t="s">
        <v>56</v>
      </c>
      <c r="E58" s="35" t="s">
        <v>49</v>
      </c>
    </row>
    <row r="59" spans="1:16" ht="12.75">
      <c r="A59" s="25" t="s">
        <v>47</v>
      </c>
      <c s="29" t="s">
        <v>94</v>
      </c>
      <c s="29" t="s">
        <v>927</v>
      </c>
      <c s="25" t="s">
        <v>49</v>
      </c>
      <c s="30" t="s">
        <v>928</v>
      </c>
      <c s="31" t="s">
        <v>116</v>
      </c>
      <c s="32">
        <v>2</v>
      </c>
      <c s="33">
        <v>0</v>
      </c>
      <c s="33">
        <f>ROUND(ROUND(H59,2)*ROUND(G59,3),2)</f>
      </c>
      <c s="31" t="s">
        <v>779</v>
      </c>
      <c r="O59">
        <f>(I59*21)/100</f>
      </c>
      <c t="s">
        <v>23</v>
      </c>
    </row>
    <row r="60" spans="1:5" ht="12.75">
      <c r="A60" s="34" t="s">
        <v>53</v>
      </c>
      <c r="E60" s="35" t="s">
        <v>49</v>
      </c>
    </row>
    <row r="61" spans="1:5" ht="12.75">
      <c r="A61" s="36" t="s">
        <v>55</v>
      </c>
      <c r="E61" s="37" t="s">
        <v>1036</v>
      </c>
    </row>
    <row r="62" spans="1:5" ht="12.75">
      <c r="A62" t="s">
        <v>56</v>
      </c>
      <c r="E62" s="35" t="s">
        <v>49</v>
      </c>
    </row>
    <row r="63" spans="1:18" ht="12.75" customHeight="1">
      <c r="A63" s="6" t="s">
        <v>45</v>
      </c>
      <c s="6"/>
      <c s="39" t="s">
        <v>33</v>
      </c>
      <c s="6"/>
      <c s="27" t="s">
        <v>272</v>
      </c>
      <c s="6"/>
      <c s="6"/>
      <c s="6"/>
      <c s="40">
        <f>0+Q63</f>
      </c>
      <c s="6"/>
      <c r="O63">
        <f>0+R63</f>
      </c>
      <c r="Q63">
        <f>0+I64+I68</f>
      </c>
      <c>
        <f>0+O64+O68</f>
      </c>
    </row>
    <row r="64" spans="1:16" ht="12.75">
      <c r="A64" s="25" t="s">
        <v>47</v>
      </c>
      <c s="29" t="s">
        <v>199</v>
      </c>
      <c s="29" t="s">
        <v>801</v>
      </c>
      <c s="25" t="s">
        <v>49</v>
      </c>
      <c s="30" t="s">
        <v>275</v>
      </c>
      <c s="31" t="s">
        <v>126</v>
      </c>
      <c s="32">
        <v>1.83129</v>
      </c>
      <c s="33">
        <v>0</v>
      </c>
      <c s="33">
        <f>ROUND(ROUND(H64,2)*ROUND(G64,3),2)</f>
      </c>
      <c s="31" t="s">
        <v>779</v>
      </c>
      <c r="O64">
        <f>(I64*21)/100</f>
      </c>
      <c t="s">
        <v>23</v>
      </c>
    </row>
    <row r="65" spans="1:5" ht="12.75">
      <c r="A65" s="34" t="s">
        <v>53</v>
      </c>
      <c r="E65" s="35" t="s">
        <v>49</v>
      </c>
    </row>
    <row r="66" spans="1:5" ht="12.75">
      <c r="A66" s="36" t="s">
        <v>55</v>
      </c>
      <c r="E66" s="37" t="s">
        <v>1061</v>
      </c>
    </row>
    <row r="67" spans="1:5" ht="12.75">
      <c r="A67" t="s">
        <v>56</v>
      </c>
      <c r="E67" s="35" t="s">
        <v>49</v>
      </c>
    </row>
    <row r="68" spans="1:16" ht="12.75">
      <c r="A68" s="25" t="s">
        <v>47</v>
      </c>
      <c s="29" t="s">
        <v>205</v>
      </c>
      <c s="29" t="s">
        <v>806</v>
      </c>
      <c s="25" t="s">
        <v>49</v>
      </c>
      <c s="30" t="s">
        <v>807</v>
      </c>
      <c s="31" t="s">
        <v>126</v>
      </c>
      <c s="32">
        <v>1.83129</v>
      </c>
      <c s="33">
        <v>0</v>
      </c>
      <c s="33">
        <f>ROUND(ROUND(H68,2)*ROUND(G68,3),2)</f>
      </c>
      <c s="31" t="s">
        <v>779</v>
      </c>
      <c r="O68">
        <f>(I68*21)/100</f>
      </c>
      <c t="s">
        <v>23</v>
      </c>
    </row>
    <row r="69" spans="1:5" ht="12.75">
      <c r="A69" s="34" t="s">
        <v>53</v>
      </c>
      <c r="E69" s="35" t="s">
        <v>49</v>
      </c>
    </row>
    <row r="70" spans="1:5" ht="12.75">
      <c r="A70" s="36" t="s">
        <v>55</v>
      </c>
      <c r="E70" s="37" t="s">
        <v>1061</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210</v>
      </c>
      <c s="29" t="s">
        <v>808</v>
      </c>
      <c s="25" t="s">
        <v>49</v>
      </c>
      <c s="30" t="s">
        <v>309</v>
      </c>
      <c s="31" t="s">
        <v>116</v>
      </c>
      <c s="32">
        <v>18</v>
      </c>
      <c s="33">
        <v>0</v>
      </c>
      <c s="33">
        <f>ROUND(ROUND(H73,2)*ROUND(G73,3),2)</f>
      </c>
      <c s="31" t="s">
        <v>779</v>
      </c>
      <c r="O73">
        <f>(I73*21)/100</f>
      </c>
      <c t="s">
        <v>23</v>
      </c>
    </row>
    <row r="74" spans="1:5" ht="12.75">
      <c r="A74" s="34" t="s">
        <v>53</v>
      </c>
      <c r="E74" s="35" t="s">
        <v>49</v>
      </c>
    </row>
    <row r="75" spans="1:5" ht="12.75">
      <c r="A75" s="36" t="s">
        <v>55</v>
      </c>
      <c r="E75" s="37" t="s">
        <v>1062</v>
      </c>
    </row>
    <row r="76" spans="1:5" ht="12.75">
      <c r="A76" t="s">
        <v>56</v>
      </c>
      <c r="E76" s="35" t="s">
        <v>49</v>
      </c>
    </row>
    <row r="77" spans="1:16" ht="12.75">
      <c r="A77" s="25" t="s">
        <v>47</v>
      </c>
      <c s="29" t="s">
        <v>214</v>
      </c>
      <c s="29" t="s">
        <v>810</v>
      </c>
      <c s="25" t="s">
        <v>49</v>
      </c>
      <c s="30" t="s">
        <v>811</v>
      </c>
      <c s="31" t="s">
        <v>116</v>
      </c>
      <c s="32">
        <v>18</v>
      </c>
      <c s="33">
        <v>0</v>
      </c>
      <c s="33">
        <f>ROUND(ROUND(H77,2)*ROUND(G77,3),2)</f>
      </c>
      <c s="31" t="s">
        <v>779</v>
      </c>
      <c r="O77">
        <f>(I77*21)/100</f>
      </c>
      <c t="s">
        <v>23</v>
      </c>
    </row>
    <row r="78" spans="1:5" ht="12.75">
      <c r="A78" s="34" t="s">
        <v>53</v>
      </c>
      <c r="E78" s="35" t="s">
        <v>49</v>
      </c>
    </row>
    <row r="79" spans="1:5" ht="12.75">
      <c r="A79" s="36" t="s">
        <v>55</v>
      </c>
      <c r="E79" s="37" t="s">
        <v>1062</v>
      </c>
    </row>
    <row r="80" spans="1:5" ht="12.75">
      <c r="A80" t="s">
        <v>56</v>
      </c>
      <c r="E80" s="35" t="s">
        <v>49</v>
      </c>
    </row>
    <row r="81" spans="1:16" ht="12.75">
      <c r="A81" s="25" t="s">
        <v>47</v>
      </c>
      <c s="29" t="s">
        <v>219</v>
      </c>
      <c s="29" t="s">
        <v>812</v>
      </c>
      <c s="25" t="s">
        <v>49</v>
      </c>
      <c s="30" t="s">
        <v>813</v>
      </c>
      <c s="31" t="s">
        <v>116</v>
      </c>
      <c s="32">
        <v>18</v>
      </c>
      <c s="33">
        <v>0</v>
      </c>
      <c s="33">
        <f>ROUND(ROUND(H81,2)*ROUND(G81,3),2)</f>
      </c>
      <c s="31" t="s">
        <v>779</v>
      </c>
      <c r="O81">
        <f>(I81*21)/100</f>
      </c>
      <c t="s">
        <v>23</v>
      </c>
    </row>
    <row r="82" spans="1:5" ht="12.75">
      <c r="A82" s="34" t="s">
        <v>53</v>
      </c>
      <c r="E82" s="35" t="s">
        <v>49</v>
      </c>
    </row>
    <row r="83" spans="1:5" ht="12.75">
      <c r="A83" s="36" t="s">
        <v>55</v>
      </c>
      <c r="E83" s="37" t="s">
        <v>1062</v>
      </c>
    </row>
    <row r="84" spans="1:5" ht="12.75">
      <c r="A84" t="s">
        <v>56</v>
      </c>
      <c r="E84" s="35" t="s">
        <v>49</v>
      </c>
    </row>
    <row r="85" spans="1:16" ht="12.75">
      <c r="A85" s="25" t="s">
        <v>47</v>
      </c>
      <c s="29" t="s">
        <v>225</v>
      </c>
      <c s="29" t="s">
        <v>815</v>
      </c>
      <c s="25" t="s">
        <v>49</v>
      </c>
      <c s="30" t="s">
        <v>816</v>
      </c>
      <c s="31" t="s">
        <v>116</v>
      </c>
      <c s="32">
        <v>18</v>
      </c>
      <c s="33">
        <v>0</v>
      </c>
      <c s="33">
        <f>ROUND(ROUND(H85,2)*ROUND(G85,3),2)</f>
      </c>
      <c s="31" t="s">
        <v>779</v>
      </c>
      <c r="O85">
        <f>(I85*21)/100</f>
      </c>
      <c t="s">
        <v>23</v>
      </c>
    </row>
    <row r="86" spans="1:5" ht="12.75">
      <c r="A86" s="34" t="s">
        <v>53</v>
      </c>
      <c r="E86" s="35" t="s">
        <v>49</v>
      </c>
    </row>
    <row r="87" spans="1:5" ht="12.75">
      <c r="A87" s="36" t="s">
        <v>55</v>
      </c>
      <c r="E87" s="37" t="s">
        <v>1062</v>
      </c>
    </row>
    <row r="88" spans="1:5" ht="12.75">
      <c r="A88" t="s">
        <v>56</v>
      </c>
      <c r="E88" s="35" t="s">
        <v>49</v>
      </c>
    </row>
    <row r="89" spans="1:16" ht="12.75">
      <c r="A89" s="25" t="s">
        <v>47</v>
      </c>
      <c s="29" t="s">
        <v>231</v>
      </c>
      <c s="29" t="s">
        <v>817</v>
      </c>
      <c s="25" t="s">
        <v>49</v>
      </c>
      <c s="30" t="s">
        <v>818</v>
      </c>
      <c s="31" t="s">
        <v>116</v>
      </c>
      <c s="32">
        <v>18</v>
      </c>
      <c s="33">
        <v>0</v>
      </c>
      <c s="33">
        <f>ROUND(ROUND(H89,2)*ROUND(G89,3),2)</f>
      </c>
      <c s="31" t="s">
        <v>779</v>
      </c>
      <c r="O89">
        <f>(I89*21)/100</f>
      </c>
      <c t="s">
        <v>23</v>
      </c>
    </row>
    <row r="90" spans="1:5" ht="12.75">
      <c r="A90" s="34" t="s">
        <v>53</v>
      </c>
      <c r="E90" s="35" t="s">
        <v>49</v>
      </c>
    </row>
    <row r="91" spans="1:5" ht="12.75">
      <c r="A91" s="36" t="s">
        <v>55</v>
      </c>
      <c r="E91" s="37" t="s">
        <v>1062</v>
      </c>
    </row>
    <row r="92" spans="1:5" ht="12.75">
      <c r="A92" t="s">
        <v>56</v>
      </c>
      <c r="E92" s="35" t="s">
        <v>49</v>
      </c>
    </row>
    <row r="93" spans="1:18" ht="12.75" customHeight="1">
      <c r="A93" s="6" t="s">
        <v>45</v>
      </c>
      <c s="6"/>
      <c s="39" t="s">
        <v>77</v>
      </c>
      <c s="6"/>
      <c s="27" t="s">
        <v>820</v>
      </c>
      <c s="6"/>
      <c s="6"/>
      <c s="6"/>
      <c s="40">
        <f>0+Q93</f>
      </c>
      <c s="6"/>
      <c r="O93">
        <f>0+R93</f>
      </c>
      <c r="Q93">
        <f>0+I94+I98+I102+I106+I110</f>
      </c>
      <c>
        <f>0+O94+O98+O102+O106+O110</f>
      </c>
    </row>
    <row r="94" spans="1:16" ht="12.75">
      <c r="A94" s="25" t="s">
        <v>47</v>
      </c>
      <c s="29" t="s">
        <v>237</v>
      </c>
      <c s="29" t="s">
        <v>1063</v>
      </c>
      <c s="25" t="s">
        <v>49</v>
      </c>
      <c s="30" t="s">
        <v>1064</v>
      </c>
      <c s="31" t="s">
        <v>142</v>
      </c>
      <c s="32">
        <v>14.09</v>
      </c>
      <c s="33">
        <v>0</v>
      </c>
      <c s="33">
        <f>ROUND(ROUND(H94,2)*ROUND(G94,3),2)</f>
      </c>
      <c s="31" t="s">
        <v>779</v>
      </c>
      <c r="O94">
        <f>(I94*21)/100</f>
      </c>
      <c t="s">
        <v>23</v>
      </c>
    </row>
    <row r="95" spans="1:5" ht="12.75">
      <c r="A95" s="34" t="s">
        <v>53</v>
      </c>
      <c r="E95" s="35" t="s">
        <v>49</v>
      </c>
    </row>
    <row r="96" spans="1:5" ht="12.75">
      <c r="A96" s="36" t="s">
        <v>55</v>
      </c>
      <c r="E96" s="37" t="s">
        <v>1065</v>
      </c>
    </row>
    <row r="97" spans="1:5" ht="12.75">
      <c r="A97" t="s">
        <v>56</v>
      </c>
      <c r="E97" s="35" t="s">
        <v>49</v>
      </c>
    </row>
    <row r="98" spans="1:16" ht="12.75">
      <c r="A98" s="25" t="s">
        <v>47</v>
      </c>
      <c s="29" t="s">
        <v>243</v>
      </c>
      <c s="29" t="s">
        <v>1042</v>
      </c>
      <c s="25" t="s">
        <v>49</v>
      </c>
      <c s="30" t="s">
        <v>1043</v>
      </c>
      <c s="31" t="s">
        <v>121</v>
      </c>
      <c s="32">
        <v>1</v>
      </c>
      <c s="33">
        <v>0</v>
      </c>
      <c s="33">
        <f>ROUND(ROUND(H98,2)*ROUND(G98,3),2)</f>
      </c>
      <c s="31" t="s">
        <v>779</v>
      </c>
      <c r="O98">
        <f>(I98*21)/100</f>
      </c>
      <c t="s">
        <v>23</v>
      </c>
    </row>
    <row r="99" spans="1:5" ht="12.75">
      <c r="A99" s="34" t="s">
        <v>53</v>
      </c>
      <c r="E99" s="35" t="s">
        <v>49</v>
      </c>
    </row>
    <row r="100" spans="1:5" ht="12.75">
      <c r="A100" s="36" t="s">
        <v>55</v>
      </c>
      <c r="E100" s="37" t="s">
        <v>1066</v>
      </c>
    </row>
    <row r="101" spans="1:5" ht="12.75">
      <c r="A101" t="s">
        <v>56</v>
      </c>
      <c r="E101" s="35" t="s">
        <v>49</v>
      </c>
    </row>
    <row r="102" spans="1:16" ht="12.75">
      <c r="A102" s="25" t="s">
        <v>47</v>
      </c>
      <c s="29" t="s">
        <v>249</v>
      </c>
      <c s="29" t="s">
        <v>943</v>
      </c>
      <c s="25" t="s">
        <v>49</v>
      </c>
      <c s="30" t="s">
        <v>391</v>
      </c>
      <c s="31" t="s">
        <v>126</v>
      </c>
      <c s="32">
        <v>6.09994</v>
      </c>
      <c s="33">
        <v>0</v>
      </c>
      <c s="33">
        <f>ROUND(ROUND(H102,2)*ROUND(G102,3),2)</f>
      </c>
      <c s="31" t="s">
        <v>779</v>
      </c>
      <c r="O102">
        <f>(I102*21)/100</f>
      </c>
      <c t="s">
        <v>23</v>
      </c>
    </row>
    <row r="103" spans="1:5" ht="12.75">
      <c r="A103" s="34" t="s">
        <v>53</v>
      </c>
      <c r="E103" s="35" t="s">
        <v>49</v>
      </c>
    </row>
    <row r="104" spans="1:5" ht="12.75">
      <c r="A104" s="36" t="s">
        <v>55</v>
      </c>
      <c r="E104" s="37" t="s">
        <v>1067</v>
      </c>
    </row>
    <row r="105" spans="1:5" ht="12.75">
      <c r="A105" t="s">
        <v>56</v>
      </c>
      <c r="E105" s="35" t="s">
        <v>49</v>
      </c>
    </row>
    <row r="106" spans="1:16" ht="12.75">
      <c r="A106" s="25" t="s">
        <v>47</v>
      </c>
      <c s="29" t="s">
        <v>256</v>
      </c>
      <c s="29" t="s">
        <v>876</v>
      </c>
      <c s="25" t="s">
        <v>49</v>
      </c>
      <c s="30" t="s">
        <v>877</v>
      </c>
      <c s="31" t="s">
        <v>142</v>
      </c>
      <c s="32">
        <v>14.09</v>
      </c>
      <c s="33">
        <v>0</v>
      </c>
      <c s="33">
        <f>ROUND(ROUND(H106,2)*ROUND(G106,3),2)</f>
      </c>
      <c s="31" t="s">
        <v>779</v>
      </c>
      <c r="O106">
        <f>(I106*21)/100</f>
      </c>
      <c t="s">
        <v>23</v>
      </c>
    </row>
    <row r="107" spans="1:5" ht="12.75">
      <c r="A107" s="34" t="s">
        <v>53</v>
      </c>
      <c r="E107" s="35" t="s">
        <v>49</v>
      </c>
    </row>
    <row r="108" spans="1:5" ht="12.75">
      <c r="A108" s="36" t="s">
        <v>55</v>
      </c>
      <c r="E108" s="37" t="s">
        <v>1065</v>
      </c>
    </row>
    <row r="109" spans="1:5" ht="12.75">
      <c r="A109" t="s">
        <v>56</v>
      </c>
      <c r="E109" s="35" t="s">
        <v>49</v>
      </c>
    </row>
    <row r="110" spans="1:16" ht="12.75">
      <c r="A110" s="25" t="s">
        <v>47</v>
      </c>
      <c s="29" t="s">
        <v>260</v>
      </c>
      <c s="29" t="s">
        <v>838</v>
      </c>
      <c s="25" t="s">
        <v>49</v>
      </c>
      <c s="30" t="s">
        <v>839</v>
      </c>
      <c s="31" t="s">
        <v>142</v>
      </c>
      <c s="32">
        <v>14.09</v>
      </c>
      <c s="33">
        <v>0</v>
      </c>
      <c s="33">
        <f>ROUND(ROUND(H110,2)*ROUND(G110,3),2)</f>
      </c>
      <c s="31" t="s">
        <v>779</v>
      </c>
      <c r="O110">
        <f>(I110*21)/100</f>
      </c>
      <c t="s">
        <v>23</v>
      </c>
    </row>
    <row r="111" spans="1:5" ht="12.75">
      <c r="A111" s="34" t="s">
        <v>53</v>
      </c>
      <c r="E111" s="35" t="s">
        <v>49</v>
      </c>
    </row>
    <row r="112" spans="1:5" ht="12.75">
      <c r="A112" s="36" t="s">
        <v>55</v>
      </c>
      <c r="E112" s="37" t="s">
        <v>1065</v>
      </c>
    </row>
    <row r="113" spans="1:5" ht="12.75">
      <c r="A113" t="s">
        <v>56</v>
      </c>
      <c r="E113" s="35" t="s">
        <v>49</v>
      </c>
    </row>
    <row r="114" spans="1:18" ht="12.75" customHeight="1">
      <c r="A114" s="6" t="s">
        <v>45</v>
      </c>
      <c s="6"/>
      <c s="39" t="s">
        <v>40</v>
      </c>
      <c s="6"/>
      <c s="27" t="s">
        <v>843</v>
      </c>
      <c s="6"/>
      <c s="6"/>
      <c s="6"/>
      <c s="40">
        <f>0+Q114</f>
      </c>
      <c s="6"/>
      <c r="O114">
        <f>0+R114</f>
      </c>
      <c r="Q114">
        <f>0+I115+I119+I123+I127</f>
      </c>
      <c>
        <f>0+O115+O119+O123+O127</f>
      </c>
    </row>
    <row r="115" spans="1:16" ht="12.75">
      <c r="A115" s="25" t="s">
        <v>47</v>
      </c>
      <c s="29" t="s">
        <v>266</v>
      </c>
      <c s="29" t="s">
        <v>945</v>
      </c>
      <c s="25" t="s">
        <v>49</v>
      </c>
      <c s="30" t="s">
        <v>396</v>
      </c>
      <c s="31" t="s">
        <v>142</v>
      </c>
      <c s="32">
        <v>2</v>
      </c>
      <c s="33">
        <v>0</v>
      </c>
      <c s="33">
        <f>ROUND(ROUND(H115,2)*ROUND(G115,3),2)</f>
      </c>
      <c s="31" t="s">
        <v>779</v>
      </c>
      <c r="O115">
        <f>(I115*21)/100</f>
      </c>
      <c t="s">
        <v>23</v>
      </c>
    </row>
    <row r="116" spans="1:5" ht="12.75">
      <c r="A116" s="34" t="s">
        <v>53</v>
      </c>
      <c r="E116" s="35" t="s">
        <v>49</v>
      </c>
    </row>
    <row r="117" spans="1:5" ht="12.75">
      <c r="A117" s="36" t="s">
        <v>55</v>
      </c>
      <c r="E117" s="37" t="s">
        <v>1068</v>
      </c>
    </row>
    <row r="118" spans="1:5" ht="12.75">
      <c r="A118" t="s">
        <v>56</v>
      </c>
      <c r="E118" s="35" t="s">
        <v>49</v>
      </c>
    </row>
    <row r="119" spans="1:16" ht="12.75">
      <c r="A119" s="25" t="s">
        <v>47</v>
      </c>
      <c s="29" t="s">
        <v>273</v>
      </c>
      <c s="29" t="s">
        <v>997</v>
      </c>
      <c s="25" t="s">
        <v>49</v>
      </c>
      <c s="30" t="s">
        <v>998</v>
      </c>
      <c s="31" t="s">
        <v>142</v>
      </c>
      <c s="32">
        <v>26</v>
      </c>
      <c s="33">
        <v>0</v>
      </c>
      <c s="33">
        <f>ROUND(ROUND(H119,2)*ROUND(G119,3),2)</f>
      </c>
      <c s="31" t="s">
        <v>779</v>
      </c>
      <c r="O119">
        <f>(I119*21)/100</f>
      </c>
      <c t="s">
        <v>23</v>
      </c>
    </row>
    <row r="120" spans="1:5" ht="12.75">
      <c r="A120" s="34" t="s">
        <v>53</v>
      </c>
      <c r="E120" s="35" t="s">
        <v>49</v>
      </c>
    </row>
    <row r="121" spans="1:5" ht="12.75">
      <c r="A121" s="36" t="s">
        <v>55</v>
      </c>
      <c r="E121" s="37" t="s">
        <v>266</v>
      </c>
    </row>
    <row r="122" spans="1:5" ht="12.75">
      <c r="A122" t="s">
        <v>56</v>
      </c>
      <c r="E122" s="35" t="s">
        <v>49</v>
      </c>
    </row>
    <row r="123" spans="1:16" ht="12.75">
      <c r="A123" s="25" t="s">
        <v>47</v>
      </c>
      <c s="29" t="s">
        <v>278</v>
      </c>
      <c s="29" t="s">
        <v>846</v>
      </c>
      <c s="25" t="s">
        <v>49</v>
      </c>
      <c s="30" t="s">
        <v>847</v>
      </c>
      <c s="31" t="s">
        <v>121</v>
      </c>
      <c s="32">
        <v>1</v>
      </c>
      <c s="33">
        <v>0</v>
      </c>
      <c s="33">
        <f>ROUND(ROUND(H123,2)*ROUND(G123,3),2)</f>
      </c>
      <c s="31" t="s">
        <v>779</v>
      </c>
      <c r="O123">
        <f>(I123*21)/100</f>
      </c>
      <c t="s">
        <v>23</v>
      </c>
    </row>
    <row r="124" spans="1:5" ht="12.75">
      <c r="A124" s="34" t="s">
        <v>53</v>
      </c>
      <c r="E124" s="35" t="s">
        <v>49</v>
      </c>
    </row>
    <row r="125" spans="1:5" ht="12.75">
      <c r="A125" s="36" t="s">
        <v>55</v>
      </c>
      <c r="E125" s="37" t="s">
        <v>1054</v>
      </c>
    </row>
    <row r="126" spans="1:5" ht="12.75">
      <c r="A126" t="s">
        <v>56</v>
      </c>
      <c r="E126" s="35" t="s">
        <v>49</v>
      </c>
    </row>
    <row r="127" spans="1:16" ht="12.75">
      <c r="A127" s="25" t="s">
        <v>47</v>
      </c>
      <c s="29" t="s">
        <v>284</v>
      </c>
      <c s="29" t="s">
        <v>852</v>
      </c>
      <c s="25" t="s">
        <v>49</v>
      </c>
      <c s="30" t="s">
        <v>853</v>
      </c>
      <c s="31" t="s">
        <v>142</v>
      </c>
      <c s="32">
        <v>10.33</v>
      </c>
      <c s="33">
        <v>0</v>
      </c>
      <c s="33">
        <f>ROUND(ROUND(H127,2)*ROUND(G127,3),2)</f>
      </c>
      <c s="31" t="s">
        <v>779</v>
      </c>
      <c r="O127">
        <f>(I127*21)/100</f>
      </c>
      <c t="s">
        <v>23</v>
      </c>
    </row>
    <row r="128" spans="1:5" ht="12.75">
      <c r="A128" s="34" t="s">
        <v>53</v>
      </c>
      <c r="E128" s="35" t="s">
        <v>49</v>
      </c>
    </row>
    <row r="129" spans="1:5" ht="25.5">
      <c r="A129" s="36" t="s">
        <v>55</v>
      </c>
      <c r="E129" s="37" t="s">
        <v>1069</v>
      </c>
    </row>
    <row r="130" spans="1:5" ht="12.75">
      <c r="A130" t="s">
        <v>56</v>
      </c>
      <c r="E13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0+O8+O137+O142+O207+O212+O237+O258+O295+O324+O337+O378+O975+O988+O1013</f>
      </c>
      <c t="s">
        <v>22</v>
      </c>
    </row>
    <row r="3" spans="1:16" ht="15" customHeight="1">
      <c r="A3" t="s">
        <v>12</v>
      </c>
      <c s="12" t="s">
        <v>14</v>
      </c>
      <c s="13" t="s">
        <v>15</v>
      </c>
      <c s="1"/>
      <c s="14" t="s">
        <v>16</v>
      </c>
      <c s="1"/>
      <c s="9"/>
      <c s="8" t="s">
        <v>1070</v>
      </c>
      <c s="41">
        <f>0+I8+I137+I142+I207+I212+I237+I258+I295+I324+I337+I378+I975+I988+I1013</f>
      </c>
      <c s="10"/>
      <c r="O3" t="s">
        <v>19</v>
      </c>
      <c t="s">
        <v>23</v>
      </c>
    </row>
    <row r="4" spans="1:16" ht="15" customHeight="1">
      <c r="A4" t="s">
        <v>17</v>
      </c>
      <c s="16" t="s">
        <v>18</v>
      </c>
      <c s="17" t="s">
        <v>1070</v>
      </c>
      <c s="6"/>
      <c s="18" t="s">
        <v>1071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f>
      </c>
      <c>
        <f>0+O9+O13+O17+O21+O25+O29+O33+O37+O41+O45+O49+O53+O57+O61+O65+O69+O73+O77+O81+O85+O89+O93+O97+O101+O105+O109+O113+O117+O121+O125+O129+O133</f>
      </c>
    </row>
    <row r="9" spans="1:16" ht="12.75">
      <c r="A9" s="25" t="s">
        <v>47</v>
      </c>
      <c s="29" t="s">
        <v>29</v>
      </c>
      <c s="29" t="s">
        <v>1072</v>
      </c>
      <c s="25" t="s">
        <v>49</v>
      </c>
      <c s="30" t="s">
        <v>1073</v>
      </c>
      <c s="31" t="s">
        <v>1074</v>
      </c>
      <c s="32">
        <v>0.816</v>
      </c>
      <c s="33">
        <v>0</v>
      </c>
      <c s="33">
        <f>ROUND(ROUND(H9,2)*ROUND(G9,3),2)</f>
      </c>
      <c s="31" t="s">
        <v>1075</v>
      </c>
      <c r="O9">
        <f>(I9*21)/100</f>
      </c>
      <c t="s">
        <v>23</v>
      </c>
    </row>
    <row r="10" spans="1:5" ht="12.75">
      <c r="A10" s="34" t="s">
        <v>53</v>
      </c>
      <c r="E10" s="35" t="s">
        <v>1073</v>
      </c>
    </row>
    <row r="11" spans="1:5" ht="12.75">
      <c r="A11" s="36" t="s">
        <v>55</v>
      </c>
      <c r="E11" s="37" t="s">
        <v>49</v>
      </c>
    </row>
    <row r="12" spans="1:5" ht="12.75">
      <c r="A12" t="s">
        <v>56</v>
      </c>
      <c r="E12" s="35" t="s">
        <v>49</v>
      </c>
    </row>
    <row r="13" spans="1:16" ht="12.75">
      <c r="A13" s="25" t="s">
        <v>47</v>
      </c>
      <c s="29" t="s">
        <v>23</v>
      </c>
      <c s="29" t="s">
        <v>1076</v>
      </c>
      <c s="25" t="s">
        <v>49</v>
      </c>
      <c s="30" t="s">
        <v>1077</v>
      </c>
      <c s="31" t="s">
        <v>116</v>
      </c>
      <c s="32">
        <v>4.8</v>
      </c>
      <c s="33">
        <v>0</v>
      </c>
      <c s="33">
        <f>ROUND(ROUND(H13,2)*ROUND(G13,3),2)</f>
      </c>
      <c s="31" t="s">
        <v>1075</v>
      </c>
      <c r="O13">
        <f>(I13*21)/100</f>
      </c>
      <c t="s">
        <v>23</v>
      </c>
    </row>
    <row r="14" spans="1:5" ht="38.25">
      <c r="A14" s="34" t="s">
        <v>53</v>
      </c>
      <c r="E14" s="35" t="s">
        <v>1078</v>
      </c>
    </row>
    <row r="15" spans="1:5" ht="25.5">
      <c r="A15" s="36" t="s">
        <v>55</v>
      </c>
      <c r="E15" s="37" t="s">
        <v>1079</v>
      </c>
    </row>
    <row r="16" spans="1:5" ht="12.75">
      <c r="A16" t="s">
        <v>56</v>
      </c>
      <c r="E16" s="35" t="s">
        <v>49</v>
      </c>
    </row>
    <row r="17" spans="1:16" ht="25.5">
      <c r="A17" s="25" t="s">
        <v>47</v>
      </c>
      <c s="29" t="s">
        <v>22</v>
      </c>
      <c s="29" t="s">
        <v>1080</v>
      </c>
      <c s="25" t="s">
        <v>49</v>
      </c>
      <c s="30" t="s">
        <v>1081</v>
      </c>
      <c s="31" t="s">
        <v>116</v>
      </c>
      <c s="32">
        <v>21</v>
      </c>
      <c s="33">
        <v>0</v>
      </c>
      <c s="33">
        <f>ROUND(ROUND(H17,2)*ROUND(G17,3),2)</f>
      </c>
      <c s="31" t="s">
        <v>1075</v>
      </c>
      <c r="O17">
        <f>(I17*21)/100</f>
      </c>
      <c t="s">
        <v>23</v>
      </c>
    </row>
    <row r="18" spans="1:5" ht="38.25">
      <c r="A18" s="34" t="s">
        <v>53</v>
      </c>
      <c r="E18" s="35" t="s">
        <v>1082</v>
      </c>
    </row>
    <row r="19" spans="1:5" ht="38.25">
      <c r="A19" s="36" t="s">
        <v>55</v>
      </c>
      <c r="E19" s="37" t="s">
        <v>1083</v>
      </c>
    </row>
    <row r="20" spans="1:5" ht="12.75">
      <c r="A20" t="s">
        <v>56</v>
      </c>
      <c r="E20" s="35" t="s">
        <v>49</v>
      </c>
    </row>
    <row r="21" spans="1:16" ht="12.75">
      <c r="A21" s="25" t="s">
        <v>47</v>
      </c>
      <c s="29" t="s">
        <v>33</v>
      </c>
      <c s="29" t="s">
        <v>1084</v>
      </c>
      <c s="25" t="s">
        <v>49</v>
      </c>
      <c s="30" t="s">
        <v>1085</v>
      </c>
      <c s="31" t="s">
        <v>786</v>
      </c>
      <c s="32">
        <v>2160</v>
      </c>
      <c s="33">
        <v>0</v>
      </c>
      <c s="33">
        <f>ROUND(ROUND(H21,2)*ROUND(G21,3),2)</f>
      </c>
      <c s="31" t="s">
        <v>1075</v>
      </c>
      <c r="O21">
        <f>(I21*21)/100</f>
      </c>
      <c t="s">
        <v>23</v>
      </c>
    </row>
    <row r="22" spans="1:5" ht="25.5">
      <c r="A22" s="34" t="s">
        <v>53</v>
      </c>
      <c r="E22" s="35" t="s">
        <v>1086</v>
      </c>
    </row>
    <row r="23" spans="1:5" ht="12.75">
      <c r="A23" s="36" t="s">
        <v>55</v>
      </c>
      <c r="E23" s="37" t="s">
        <v>49</v>
      </c>
    </row>
    <row r="24" spans="1:5" ht="12.75">
      <c r="A24" t="s">
        <v>56</v>
      </c>
      <c r="E24" s="35" t="s">
        <v>49</v>
      </c>
    </row>
    <row r="25" spans="1:16" ht="12.75">
      <c r="A25" s="25" t="s">
        <v>47</v>
      </c>
      <c s="29" t="s">
        <v>35</v>
      </c>
      <c s="29" t="s">
        <v>1087</v>
      </c>
      <c s="25" t="s">
        <v>49</v>
      </c>
      <c s="30" t="s">
        <v>1088</v>
      </c>
      <c s="31" t="s">
        <v>1089</v>
      </c>
      <c s="32">
        <v>90</v>
      </c>
      <c s="33">
        <v>0</v>
      </c>
      <c s="33">
        <f>ROUND(ROUND(H25,2)*ROUND(G25,3),2)</f>
      </c>
      <c s="31" t="s">
        <v>1075</v>
      </c>
      <c r="O25">
        <f>(I25*21)/100</f>
      </c>
      <c t="s">
        <v>23</v>
      </c>
    </row>
    <row r="26" spans="1:5" ht="25.5">
      <c r="A26" s="34" t="s">
        <v>53</v>
      </c>
      <c r="E26" s="35" t="s">
        <v>1090</v>
      </c>
    </row>
    <row r="27" spans="1:5" ht="12.75">
      <c r="A27" s="36" t="s">
        <v>55</v>
      </c>
      <c r="E27" s="37" t="s">
        <v>49</v>
      </c>
    </row>
    <row r="28" spans="1:5" ht="12.75">
      <c r="A28" t="s">
        <v>56</v>
      </c>
      <c r="E28" s="35" t="s">
        <v>49</v>
      </c>
    </row>
    <row r="29" spans="1:16" ht="12.75">
      <c r="A29" s="25" t="s">
        <v>47</v>
      </c>
      <c s="29" t="s">
        <v>37</v>
      </c>
      <c s="29" t="s">
        <v>1091</v>
      </c>
      <c s="25" t="s">
        <v>49</v>
      </c>
      <c s="30" t="s">
        <v>1092</v>
      </c>
      <c s="31" t="s">
        <v>51</v>
      </c>
      <c s="32">
        <v>5</v>
      </c>
      <c s="33">
        <v>0</v>
      </c>
      <c s="33">
        <f>ROUND(ROUND(H29,2)*ROUND(G29,3),2)</f>
      </c>
      <c s="31"/>
      <c r="O29">
        <f>(I29*21)/100</f>
      </c>
      <c t="s">
        <v>23</v>
      </c>
    </row>
    <row r="30" spans="1:5" ht="12.75">
      <c r="A30" s="34" t="s">
        <v>53</v>
      </c>
      <c r="E30" s="35" t="s">
        <v>1092</v>
      </c>
    </row>
    <row r="31" spans="1:5" ht="25.5">
      <c r="A31" s="36" t="s">
        <v>55</v>
      </c>
      <c r="E31" s="37" t="s">
        <v>1093</v>
      </c>
    </row>
    <row r="32" spans="1:5" ht="12.75">
      <c r="A32" t="s">
        <v>56</v>
      </c>
      <c r="E32" s="35" t="s">
        <v>49</v>
      </c>
    </row>
    <row r="33" spans="1:16" ht="12.75">
      <c r="A33" s="25" t="s">
        <v>47</v>
      </c>
      <c s="29" t="s">
        <v>73</v>
      </c>
      <c s="29" t="s">
        <v>1094</v>
      </c>
      <c s="25" t="s">
        <v>49</v>
      </c>
      <c s="30" t="s">
        <v>1095</v>
      </c>
      <c s="31" t="s">
        <v>142</v>
      </c>
      <c s="32">
        <v>1.5</v>
      </c>
      <c s="33">
        <v>0</v>
      </c>
      <c s="33">
        <f>ROUND(ROUND(H33,2)*ROUND(G33,3),2)</f>
      </c>
      <c s="31" t="s">
        <v>1075</v>
      </c>
      <c r="O33">
        <f>(I33*21)/100</f>
      </c>
      <c t="s">
        <v>23</v>
      </c>
    </row>
    <row r="34" spans="1:5" ht="63.75">
      <c r="A34" s="34" t="s">
        <v>53</v>
      </c>
      <c r="E34" s="35" t="s">
        <v>1096</v>
      </c>
    </row>
    <row r="35" spans="1:5" ht="25.5">
      <c r="A35" s="36" t="s">
        <v>55</v>
      </c>
      <c r="E35" s="37" t="s">
        <v>1097</v>
      </c>
    </row>
    <row r="36" spans="1:5" ht="12.75">
      <c r="A36" t="s">
        <v>56</v>
      </c>
      <c r="E36" s="35" t="s">
        <v>49</v>
      </c>
    </row>
    <row r="37" spans="1:16" ht="12.75">
      <c r="A37" s="25" t="s">
        <v>47</v>
      </c>
      <c s="29" t="s">
        <v>77</v>
      </c>
      <c s="29" t="s">
        <v>1098</v>
      </c>
      <c s="25" t="s">
        <v>49</v>
      </c>
      <c s="30" t="s">
        <v>1099</v>
      </c>
      <c s="31" t="s">
        <v>142</v>
      </c>
      <c s="32">
        <v>24</v>
      </c>
      <c s="33">
        <v>0</v>
      </c>
      <c s="33">
        <f>ROUND(ROUND(H37,2)*ROUND(G37,3),2)</f>
      </c>
      <c s="31" t="s">
        <v>1075</v>
      </c>
      <c r="O37">
        <f>(I37*21)/100</f>
      </c>
      <c t="s">
        <v>23</v>
      </c>
    </row>
    <row r="38" spans="1:5" ht="63.75">
      <c r="A38" s="34" t="s">
        <v>53</v>
      </c>
      <c r="E38" s="35" t="s">
        <v>1100</v>
      </c>
    </row>
    <row r="39" spans="1:5" ht="25.5">
      <c r="A39" s="36" t="s">
        <v>55</v>
      </c>
      <c r="E39" s="37" t="s">
        <v>1101</v>
      </c>
    </row>
    <row r="40" spans="1:5" ht="12.75">
      <c r="A40" t="s">
        <v>56</v>
      </c>
      <c r="E40" s="35" t="s">
        <v>49</v>
      </c>
    </row>
    <row r="41" spans="1:16" ht="12.75">
      <c r="A41" s="25" t="s">
        <v>47</v>
      </c>
      <c s="29" t="s">
        <v>40</v>
      </c>
      <c s="29" t="s">
        <v>1102</v>
      </c>
      <c s="25" t="s">
        <v>49</v>
      </c>
      <c s="30" t="s">
        <v>1103</v>
      </c>
      <c s="31" t="s">
        <v>116</v>
      </c>
      <c s="32">
        <v>40.8</v>
      </c>
      <c s="33">
        <v>0</v>
      </c>
      <c s="33">
        <f>ROUND(ROUND(H41,2)*ROUND(G41,3),2)</f>
      </c>
      <c s="31" t="s">
        <v>1075</v>
      </c>
      <c r="O41">
        <f>(I41*21)/100</f>
      </c>
      <c t="s">
        <v>23</v>
      </c>
    </row>
    <row r="42" spans="1:5" ht="12.75">
      <c r="A42" s="34" t="s">
        <v>53</v>
      </c>
      <c r="E42" s="35" t="s">
        <v>1104</v>
      </c>
    </row>
    <row r="43" spans="1:5" ht="38.25">
      <c r="A43" s="36" t="s">
        <v>55</v>
      </c>
      <c r="E43" s="37" t="s">
        <v>1105</v>
      </c>
    </row>
    <row r="44" spans="1:5" ht="12.75">
      <c r="A44" t="s">
        <v>56</v>
      </c>
      <c r="E44" s="35" t="s">
        <v>49</v>
      </c>
    </row>
    <row r="45" spans="1:16" ht="25.5">
      <c r="A45" s="25" t="s">
        <v>47</v>
      </c>
      <c s="29" t="s">
        <v>42</v>
      </c>
      <c s="29" t="s">
        <v>1106</v>
      </c>
      <c s="25" t="s">
        <v>49</v>
      </c>
      <c s="30" t="s">
        <v>1107</v>
      </c>
      <c s="31" t="s">
        <v>126</v>
      </c>
      <c s="32">
        <v>76.1</v>
      </c>
      <c s="33">
        <v>0</v>
      </c>
      <c s="33">
        <f>ROUND(ROUND(H45,2)*ROUND(G45,3),2)</f>
      </c>
      <c s="31" t="s">
        <v>1075</v>
      </c>
      <c r="O45">
        <f>(I45*21)/100</f>
      </c>
      <c t="s">
        <v>23</v>
      </c>
    </row>
    <row r="46" spans="1:5" ht="25.5">
      <c r="A46" s="34" t="s">
        <v>53</v>
      </c>
      <c r="E46" s="35" t="s">
        <v>1108</v>
      </c>
    </row>
    <row r="47" spans="1:5" ht="12.75">
      <c r="A47" s="36" t="s">
        <v>55</v>
      </c>
      <c r="E47" s="37" t="s">
        <v>1109</v>
      </c>
    </row>
    <row r="48" spans="1:5" ht="12.75">
      <c r="A48" t="s">
        <v>56</v>
      </c>
      <c r="E48" s="35" t="s">
        <v>49</v>
      </c>
    </row>
    <row r="49" spans="1:16" ht="25.5">
      <c r="A49" s="25" t="s">
        <v>47</v>
      </c>
      <c s="29" t="s">
        <v>44</v>
      </c>
      <c s="29" t="s">
        <v>1110</v>
      </c>
      <c s="25" t="s">
        <v>49</v>
      </c>
      <c s="30" t="s">
        <v>1111</v>
      </c>
      <c s="31" t="s">
        <v>126</v>
      </c>
      <c s="32">
        <v>135.5</v>
      </c>
      <c s="33">
        <v>0</v>
      </c>
      <c s="33">
        <f>ROUND(ROUND(H49,2)*ROUND(G49,3),2)</f>
      </c>
      <c s="31" t="s">
        <v>1075</v>
      </c>
      <c r="O49">
        <f>(I49*21)/100</f>
      </c>
      <c t="s">
        <v>23</v>
      </c>
    </row>
    <row r="50" spans="1:5" ht="38.25">
      <c r="A50" s="34" t="s">
        <v>53</v>
      </c>
      <c r="E50" s="35" t="s">
        <v>1112</v>
      </c>
    </row>
    <row r="51" spans="1:5" ht="51">
      <c r="A51" s="36" t="s">
        <v>55</v>
      </c>
      <c r="E51" s="37" t="s">
        <v>1113</v>
      </c>
    </row>
    <row r="52" spans="1:5" ht="12.75">
      <c r="A52" t="s">
        <v>56</v>
      </c>
      <c r="E52" s="35" t="s">
        <v>49</v>
      </c>
    </row>
    <row r="53" spans="1:16" ht="25.5">
      <c r="A53" s="25" t="s">
        <v>47</v>
      </c>
      <c s="29" t="s">
        <v>89</v>
      </c>
      <c s="29" t="s">
        <v>1114</v>
      </c>
      <c s="25" t="s">
        <v>49</v>
      </c>
      <c s="30" t="s">
        <v>1115</v>
      </c>
      <c s="31" t="s">
        <v>126</v>
      </c>
      <c s="32">
        <v>438</v>
      </c>
      <c s="33">
        <v>0</v>
      </c>
      <c s="33">
        <f>ROUND(ROUND(H53,2)*ROUND(G53,3),2)</f>
      </c>
      <c s="31" t="s">
        <v>1075</v>
      </c>
      <c r="O53">
        <f>(I53*21)/100</f>
      </c>
      <c t="s">
        <v>23</v>
      </c>
    </row>
    <row r="54" spans="1:5" ht="38.25">
      <c r="A54" s="34" t="s">
        <v>53</v>
      </c>
      <c r="E54" s="35" t="s">
        <v>1116</v>
      </c>
    </row>
    <row r="55" spans="1:5" ht="12.75">
      <c r="A55" s="36" t="s">
        <v>55</v>
      </c>
      <c r="E55" s="37" t="s">
        <v>1117</v>
      </c>
    </row>
    <row r="56" spans="1:5" ht="12.75">
      <c r="A56" t="s">
        <v>56</v>
      </c>
      <c r="E56" s="35" t="s">
        <v>49</v>
      </c>
    </row>
    <row r="57" spans="1:16" ht="12.75">
      <c r="A57" s="25" t="s">
        <v>47</v>
      </c>
      <c s="29" t="s">
        <v>94</v>
      </c>
      <c s="29" t="s">
        <v>1118</v>
      </c>
      <c s="25" t="s">
        <v>49</v>
      </c>
      <c s="30" t="s">
        <v>1119</v>
      </c>
      <c s="31" t="s">
        <v>126</v>
      </c>
      <c s="32">
        <v>44.88</v>
      </c>
      <c s="33">
        <v>0</v>
      </c>
      <c s="33">
        <f>ROUND(ROUND(H57,2)*ROUND(G57,3),2)</f>
      </c>
      <c s="31" t="s">
        <v>1075</v>
      </c>
      <c r="O57">
        <f>(I57*21)/100</f>
      </c>
      <c t="s">
        <v>23</v>
      </c>
    </row>
    <row r="58" spans="1:5" ht="25.5">
      <c r="A58" s="34" t="s">
        <v>53</v>
      </c>
      <c r="E58" s="35" t="s">
        <v>1120</v>
      </c>
    </row>
    <row r="59" spans="1:5" ht="38.25">
      <c r="A59" s="36" t="s">
        <v>55</v>
      </c>
      <c r="E59" s="37" t="s">
        <v>1121</v>
      </c>
    </row>
    <row r="60" spans="1:5" ht="12.75">
      <c r="A60" t="s">
        <v>56</v>
      </c>
      <c r="E60" s="35" t="s">
        <v>49</v>
      </c>
    </row>
    <row r="61" spans="1:16" ht="12.75">
      <c r="A61" s="25" t="s">
        <v>47</v>
      </c>
      <c s="29" t="s">
        <v>219</v>
      </c>
      <c s="29" t="s">
        <v>1122</v>
      </c>
      <c s="25" t="s">
        <v>49</v>
      </c>
      <c s="30" t="s">
        <v>1123</v>
      </c>
      <c s="31" t="s">
        <v>116</v>
      </c>
      <c s="32">
        <v>622.6</v>
      </c>
      <c s="33">
        <v>0</v>
      </c>
      <c s="33">
        <f>ROUND(ROUND(H61,2)*ROUND(G61,3),2)</f>
      </c>
      <c s="31" t="s">
        <v>1075</v>
      </c>
      <c r="O61">
        <f>(I61*21)/100</f>
      </c>
      <c t="s">
        <v>23</v>
      </c>
    </row>
    <row r="62" spans="1:5" ht="25.5">
      <c r="A62" s="34" t="s">
        <v>53</v>
      </c>
      <c r="E62" s="35" t="s">
        <v>1124</v>
      </c>
    </row>
    <row r="63" spans="1:5" ht="12.75">
      <c r="A63" s="36" t="s">
        <v>55</v>
      </c>
      <c r="E63" s="37" t="s">
        <v>1125</v>
      </c>
    </row>
    <row r="64" spans="1:5" ht="12.75">
      <c r="A64" t="s">
        <v>56</v>
      </c>
      <c r="E64" s="35" t="s">
        <v>49</v>
      </c>
    </row>
    <row r="65" spans="1:16" ht="12.75">
      <c r="A65" s="25" t="s">
        <v>47</v>
      </c>
      <c s="29" t="s">
        <v>225</v>
      </c>
      <c s="29" t="s">
        <v>1126</v>
      </c>
      <c s="25" t="s">
        <v>49</v>
      </c>
      <c s="30" t="s">
        <v>1127</v>
      </c>
      <c s="31" t="s">
        <v>116</v>
      </c>
      <c s="32">
        <v>14</v>
      </c>
      <c s="33">
        <v>0</v>
      </c>
      <c s="33">
        <f>ROUND(ROUND(H65,2)*ROUND(G65,3),2)</f>
      </c>
      <c s="31" t="s">
        <v>1075</v>
      </c>
      <c r="O65">
        <f>(I65*21)/100</f>
      </c>
      <c t="s">
        <v>23</v>
      </c>
    </row>
    <row r="66" spans="1:5" ht="25.5">
      <c r="A66" s="34" t="s">
        <v>53</v>
      </c>
      <c r="E66" s="35" t="s">
        <v>1128</v>
      </c>
    </row>
    <row r="67" spans="1:5" ht="12.75">
      <c r="A67" s="36" t="s">
        <v>55</v>
      </c>
      <c r="E67" s="37" t="s">
        <v>1129</v>
      </c>
    </row>
    <row r="68" spans="1:5" ht="12.75">
      <c r="A68" t="s">
        <v>56</v>
      </c>
      <c r="E68" s="35" t="s">
        <v>49</v>
      </c>
    </row>
    <row r="69" spans="1:16" ht="12.75">
      <c r="A69" s="25" t="s">
        <v>47</v>
      </c>
      <c s="29" t="s">
        <v>231</v>
      </c>
      <c s="29" t="s">
        <v>1130</v>
      </c>
      <c s="25" t="s">
        <v>49</v>
      </c>
      <c s="30" t="s">
        <v>1131</v>
      </c>
      <c s="31" t="s">
        <v>116</v>
      </c>
      <c s="32">
        <v>622.6</v>
      </c>
      <c s="33">
        <v>0</v>
      </c>
      <c s="33">
        <f>ROUND(ROUND(H69,2)*ROUND(G69,3),2)</f>
      </c>
      <c s="31" t="s">
        <v>1075</v>
      </c>
      <c r="O69">
        <f>(I69*21)/100</f>
      </c>
      <c t="s">
        <v>23</v>
      </c>
    </row>
    <row r="70" spans="1:5" ht="25.5">
      <c r="A70" s="34" t="s">
        <v>53</v>
      </c>
      <c r="E70" s="35" t="s">
        <v>1132</v>
      </c>
    </row>
    <row r="71" spans="1:5" ht="12.75">
      <c r="A71" s="36" t="s">
        <v>55</v>
      </c>
      <c r="E71" s="37" t="s">
        <v>49</v>
      </c>
    </row>
    <row r="72" spans="1:5" ht="12.75">
      <c r="A72" t="s">
        <v>56</v>
      </c>
      <c r="E72" s="35" t="s">
        <v>49</v>
      </c>
    </row>
    <row r="73" spans="1:16" ht="12.75">
      <c r="A73" s="25" t="s">
        <v>47</v>
      </c>
      <c s="29" t="s">
        <v>237</v>
      </c>
      <c s="29" t="s">
        <v>1133</v>
      </c>
      <c s="25" t="s">
        <v>49</v>
      </c>
      <c s="30" t="s">
        <v>1134</v>
      </c>
      <c s="31" t="s">
        <v>116</v>
      </c>
      <c s="32">
        <v>14</v>
      </c>
      <c s="33">
        <v>0</v>
      </c>
      <c s="33">
        <f>ROUND(ROUND(H73,2)*ROUND(G73,3),2)</f>
      </c>
      <c s="31" t="s">
        <v>1075</v>
      </c>
      <c r="O73">
        <f>(I73*21)/100</f>
      </c>
      <c t="s">
        <v>23</v>
      </c>
    </row>
    <row r="74" spans="1:5" ht="25.5">
      <c r="A74" s="34" t="s">
        <v>53</v>
      </c>
      <c r="E74" s="35" t="s">
        <v>1135</v>
      </c>
    </row>
    <row r="75" spans="1:5" ht="12.75">
      <c r="A75" s="36" t="s">
        <v>55</v>
      </c>
      <c r="E75" s="37" t="s">
        <v>49</v>
      </c>
    </row>
    <row r="76" spans="1:5" ht="12.75">
      <c r="A76" t="s">
        <v>56</v>
      </c>
      <c r="E76" s="35" t="s">
        <v>49</v>
      </c>
    </row>
    <row r="77" spans="1:16" ht="12.75">
      <c r="A77" s="25" t="s">
        <v>47</v>
      </c>
      <c s="29" t="s">
        <v>243</v>
      </c>
      <c s="29" t="s">
        <v>1136</v>
      </c>
      <c s="25" t="s">
        <v>49</v>
      </c>
      <c s="30" t="s">
        <v>1137</v>
      </c>
      <c s="31" t="s">
        <v>116</v>
      </c>
      <c s="32">
        <v>77.7</v>
      </c>
      <c s="33">
        <v>0</v>
      </c>
      <c s="33">
        <f>ROUND(ROUND(H77,2)*ROUND(G77,3),2)</f>
      </c>
      <c s="31" t="s">
        <v>1075</v>
      </c>
      <c r="O77">
        <f>(I77*21)/100</f>
      </c>
      <c t="s">
        <v>23</v>
      </c>
    </row>
    <row r="78" spans="1:5" ht="12.75">
      <c r="A78" s="34" t="s">
        <v>53</v>
      </c>
      <c r="E78" s="35" t="s">
        <v>1138</v>
      </c>
    </row>
    <row r="79" spans="1:5" ht="12.75">
      <c r="A79" s="36" t="s">
        <v>55</v>
      </c>
      <c r="E79" s="37" t="s">
        <v>1139</v>
      </c>
    </row>
    <row r="80" spans="1:5" ht="12.75">
      <c r="A80" t="s">
        <v>56</v>
      </c>
      <c r="E80" s="35" t="s">
        <v>49</v>
      </c>
    </row>
    <row r="81" spans="1:16" ht="12.75">
      <c r="A81" s="25" t="s">
        <v>47</v>
      </c>
      <c s="29" t="s">
        <v>249</v>
      </c>
      <c s="29" t="s">
        <v>1140</v>
      </c>
      <c s="25" t="s">
        <v>49</v>
      </c>
      <c s="30" t="s">
        <v>1141</v>
      </c>
      <c s="31" t="s">
        <v>116</v>
      </c>
      <c s="32">
        <v>77.7</v>
      </c>
      <c s="33">
        <v>0</v>
      </c>
      <c s="33">
        <f>ROUND(ROUND(H81,2)*ROUND(G81,3),2)</f>
      </c>
      <c s="31" t="s">
        <v>1075</v>
      </c>
      <c r="O81">
        <f>(I81*21)/100</f>
      </c>
      <c t="s">
        <v>23</v>
      </c>
    </row>
    <row r="82" spans="1:5" ht="25.5">
      <c r="A82" s="34" t="s">
        <v>53</v>
      </c>
      <c r="E82" s="35" t="s">
        <v>1142</v>
      </c>
    </row>
    <row r="83" spans="1:5" ht="12.75">
      <c r="A83" s="36" t="s">
        <v>55</v>
      </c>
      <c r="E83" s="37" t="s">
        <v>49</v>
      </c>
    </row>
    <row r="84" spans="1:5" ht="12.75">
      <c r="A84" t="s">
        <v>56</v>
      </c>
      <c r="E84" s="35" t="s">
        <v>49</v>
      </c>
    </row>
    <row r="85" spans="1:16" ht="12.75">
      <c r="A85" s="25" t="s">
        <v>47</v>
      </c>
      <c s="29" t="s">
        <v>256</v>
      </c>
      <c s="29" t="s">
        <v>1143</v>
      </c>
      <c s="25" t="s">
        <v>49</v>
      </c>
      <c s="30" t="s">
        <v>1144</v>
      </c>
      <c s="31" t="s">
        <v>126</v>
      </c>
      <c s="32">
        <v>76.1</v>
      </c>
      <c s="33">
        <v>0</v>
      </c>
      <c s="33">
        <f>ROUND(ROUND(H85,2)*ROUND(G85,3),2)</f>
      </c>
      <c s="31" t="s">
        <v>1075</v>
      </c>
      <c r="O85">
        <f>(I85*21)/100</f>
      </c>
      <c t="s">
        <v>23</v>
      </c>
    </row>
    <row r="86" spans="1:5" ht="25.5">
      <c r="A86" s="34" t="s">
        <v>53</v>
      </c>
      <c r="E86" s="35" t="s">
        <v>1145</v>
      </c>
    </row>
    <row r="87" spans="1:5" ht="12.75">
      <c r="A87" s="36" t="s">
        <v>55</v>
      </c>
      <c r="E87" s="37" t="s">
        <v>49</v>
      </c>
    </row>
    <row r="88" spans="1:5" ht="12.75">
      <c r="A88" t="s">
        <v>56</v>
      </c>
      <c r="E88" s="35" t="s">
        <v>49</v>
      </c>
    </row>
    <row r="89" spans="1:16" ht="12.75">
      <c r="A89" s="25" t="s">
        <v>47</v>
      </c>
      <c s="29" t="s">
        <v>260</v>
      </c>
      <c s="29" t="s">
        <v>1146</v>
      </c>
      <c s="25" t="s">
        <v>49</v>
      </c>
      <c s="30" t="s">
        <v>1147</v>
      </c>
      <c s="31" t="s">
        <v>126</v>
      </c>
      <c s="32">
        <v>76.1</v>
      </c>
      <c s="33">
        <v>0</v>
      </c>
      <c s="33">
        <f>ROUND(ROUND(H89,2)*ROUND(G89,3),2)</f>
      </c>
      <c s="31" t="s">
        <v>1075</v>
      </c>
      <c r="O89">
        <f>(I89*21)/100</f>
      </c>
      <c t="s">
        <v>23</v>
      </c>
    </row>
    <row r="90" spans="1:5" ht="25.5">
      <c r="A90" s="34" t="s">
        <v>53</v>
      </c>
      <c r="E90" s="35" t="s">
        <v>1148</v>
      </c>
    </row>
    <row r="91" spans="1:5" ht="12.75">
      <c r="A91" s="36" t="s">
        <v>55</v>
      </c>
      <c r="E91" s="37" t="s">
        <v>49</v>
      </c>
    </row>
    <row r="92" spans="1:5" ht="12.75">
      <c r="A92" t="s">
        <v>56</v>
      </c>
      <c r="E92" s="35" t="s">
        <v>49</v>
      </c>
    </row>
    <row r="93" spans="1:16" ht="25.5">
      <c r="A93" s="25" t="s">
        <v>47</v>
      </c>
      <c s="29" t="s">
        <v>266</v>
      </c>
      <c s="29" t="s">
        <v>1149</v>
      </c>
      <c s="25" t="s">
        <v>49</v>
      </c>
      <c s="30" t="s">
        <v>1150</v>
      </c>
      <c s="31" t="s">
        <v>126</v>
      </c>
      <c s="32">
        <v>47.3</v>
      </c>
      <c s="33">
        <v>0</v>
      </c>
      <c s="33">
        <f>ROUND(ROUND(H93,2)*ROUND(G93,3),2)</f>
      </c>
      <c s="31" t="s">
        <v>1075</v>
      </c>
      <c r="O93">
        <f>(I93*21)/100</f>
      </c>
      <c t="s">
        <v>23</v>
      </c>
    </row>
    <row r="94" spans="1:5" ht="38.25">
      <c r="A94" s="34" t="s">
        <v>53</v>
      </c>
      <c r="E94" s="35" t="s">
        <v>1151</v>
      </c>
    </row>
    <row r="95" spans="1:5" ht="25.5">
      <c r="A95" s="36" t="s">
        <v>55</v>
      </c>
      <c r="E95" s="37" t="s">
        <v>1152</v>
      </c>
    </row>
    <row r="96" spans="1:5" ht="12.75">
      <c r="A96" t="s">
        <v>56</v>
      </c>
      <c r="E96" s="35" t="s">
        <v>49</v>
      </c>
    </row>
    <row r="97" spans="1:16" ht="25.5">
      <c r="A97" s="25" t="s">
        <v>47</v>
      </c>
      <c s="29" t="s">
        <v>273</v>
      </c>
      <c s="29" t="s">
        <v>1153</v>
      </c>
      <c s="25" t="s">
        <v>49</v>
      </c>
      <c s="30" t="s">
        <v>1154</v>
      </c>
      <c s="31" t="s">
        <v>126</v>
      </c>
      <c s="32">
        <v>602.3</v>
      </c>
      <c s="33">
        <v>0</v>
      </c>
      <c s="33">
        <f>ROUND(ROUND(H97,2)*ROUND(G97,3),2)</f>
      </c>
      <c s="31" t="s">
        <v>1075</v>
      </c>
      <c r="O97">
        <f>(I97*21)/100</f>
      </c>
      <c t="s">
        <v>23</v>
      </c>
    </row>
    <row r="98" spans="1:5" ht="38.25">
      <c r="A98" s="34" t="s">
        <v>53</v>
      </c>
      <c r="E98" s="35" t="s">
        <v>1155</v>
      </c>
    </row>
    <row r="99" spans="1:5" ht="51">
      <c r="A99" s="36" t="s">
        <v>55</v>
      </c>
      <c r="E99" s="37" t="s">
        <v>1156</v>
      </c>
    </row>
    <row r="100" spans="1:5" ht="12.75">
      <c r="A100" t="s">
        <v>56</v>
      </c>
      <c r="E100" s="35" t="s">
        <v>49</v>
      </c>
    </row>
    <row r="101" spans="1:16" ht="12.75">
      <c r="A101" s="25" t="s">
        <v>47</v>
      </c>
      <c s="29" t="s">
        <v>278</v>
      </c>
      <c s="29" t="s">
        <v>1157</v>
      </c>
      <c s="25" t="s">
        <v>49</v>
      </c>
      <c s="30" t="s">
        <v>1158</v>
      </c>
      <c s="31" t="s">
        <v>126</v>
      </c>
      <c s="32">
        <v>47.3</v>
      </c>
      <c s="33">
        <v>0</v>
      </c>
      <c s="33">
        <f>ROUND(ROUND(H101,2)*ROUND(G101,3),2)</f>
      </c>
      <c s="31" t="s">
        <v>1075</v>
      </c>
      <c r="O101">
        <f>(I101*21)/100</f>
      </c>
      <c t="s">
        <v>23</v>
      </c>
    </row>
    <row r="102" spans="1:5" ht="25.5">
      <c r="A102" s="34" t="s">
        <v>53</v>
      </c>
      <c r="E102" s="35" t="s">
        <v>1159</v>
      </c>
    </row>
    <row r="103" spans="1:5" ht="12.75">
      <c r="A103" s="36" t="s">
        <v>55</v>
      </c>
      <c r="E103" s="37" t="s">
        <v>1160</v>
      </c>
    </row>
    <row r="104" spans="1:5" ht="12.75">
      <c r="A104" t="s">
        <v>56</v>
      </c>
      <c r="E104" s="35" t="s">
        <v>49</v>
      </c>
    </row>
    <row r="105" spans="1:16" ht="25.5">
      <c r="A105" s="25" t="s">
        <v>47</v>
      </c>
      <c s="29" t="s">
        <v>284</v>
      </c>
      <c s="29" t="s">
        <v>1161</v>
      </c>
      <c s="25" t="s">
        <v>49</v>
      </c>
      <c s="30" t="s">
        <v>1162</v>
      </c>
      <c s="31" t="s">
        <v>104</v>
      </c>
      <c s="32">
        <v>1204.6</v>
      </c>
      <c s="33">
        <v>0</v>
      </c>
      <c s="33">
        <f>ROUND(ROUND(H105,2)*ROUND(G105,3),2)</f>
      </c>
      <c s="31" t="s">
        <v>1075</v>
      </c>
      <c r="O105">
        <f>(I105*21)/100</f>
      </c>
      <c t="s">
        <v>23</v>
      </c>
    </row>
    <row r="106" spans="1:5" ht="25.5">
      <c r="A106" s="34" t="s">
        <v>53</v>
      </c>
      <c r="E106" s="35" t="s">
        <v>1163</v>
      </c>
    </row>
    <row r="107" spans="1:5" ht="12.75">
      <c r="A107" s="36" t="s">
        <v>55</v>
      </c>
      <c r="E107" s="37" t="s">
        <v>1164</v>
      </c>
    </row>
    <row r="108" spans="1:5" ht="12.75">
      <c r="A108" t="s">
        <v>56</v>
      </c>
      <c r="E108" s="35" t="s">
        <v>49</v>
      </c>
    </row>
    <row r="109" spans="1:16" ht="12.75">
      <c r="A109" s="25" t="s">
        <v>47</v>
      </c>
      <c s="29" t="s">
        <v>290</v>
      </c>
      <c s="29" t="s">
        <v>1165</v>
      </c>
      <c s="25" t="s">
        <v>49</v>
      </c>
      <c s="30" t="s">
        <v>1166</v>
      </c>
      <c s="31" t="s">
        <v>126</v>
      </c>
      <c s="32">
        <v>649.6</v>
      </c>
      <c s="33">
        <v>0</v>
      </c>
      <c s="33">
        <f>ROUND(ROUND(H109,2)*ROUND(G109,3),2)</f>
      </c>
      <c s="31" t="s">
        <v>1075</v>
      </c>
      <c r="O109">
        <f>(I109*21)/100</f>
      </c>
      <c t="s">
        <v>23</v>
      </c>
    </row>
    <row r="110" spans="1:5" ht="25.5">
      <c r="A110" s="34" t="s">
        <v>53</v>
      </c>
      <c r="E110" s="35" t="s">
        <v>1167</v>
      </c>
    </row>
    <row r="111" spans="1:5" ht="12.75">
      <c r="A111" s="36" t="s">
        <v>55</v>
      </c>
      <c r="E111" s="37" t="s">
        <v>1168</v>
      </c>
    </row>
    <row r="112" spans="1:5" ht="12.75">
      <c r="A112" t="s">
        <v>56</v>
      </c>
      <c r="E112" s="35" t="s">
        <v>49</v>
      </c>
    </row>
    <row r="113" spans="1:16" ht="12.75">
      <c r="A113" s="25" t="s">
        <v>47</v>
      </c>
      <c s="29" t="s">
        <v>294</v>
      </c>
      <c s="29" t="s">
        <v>1169</v>
      </c>
      <c s="25" t="s">
        <v>49</v>
      </c>
      <c s="30" t="s">
        <v>1170</v>
      </c>
      <c s="31" t="s">
        <v>126</v>
      </c>
      <c s="32">
        <v>238.7</v>
      </c>
      <c s="33">
        <v>0</v>
      </c>
      <c s="33">
        <f>ROUND(ROUND(H113,2)*ROUND(G113,3),2)</f>
      </c>
      <c s="31" t="s">
        <v>1075</v>
      </c>
      <c r="O113">
        <f>(I113*21)/100</f>
      </c>
      <c t="s">
        <v>23</v>
      </c>
    </row>
    <row r="114" spans="1:5" ht="25.5">
      <c r="A114" s="34" t="s">
        <v>53</v>
      </c>
      <c r="E114" s="35" t="s">
        <v>1171</v>
      </c>
    </row>
    <row r="115" spans="1:5" ht="127.5">
      <c r="A115" s="36" t="s">
        <v>55</v>
      </c>
      <c r="E115" s="37" t="s">
        <v>1172</v>
      </c>
    </row>
    <row r="116" spans="1:5" ht="12.75">
      <c r="A116" t="s">
        <v>56</v>
      </c>
      <c r="E116" s="35" t="s">
        <v>49</v>
      </c>
    </row>
    <row r="117" spans="1:16" ht="12.75">
      <c r="A117" s="25" t="s">
        <v>47</v>
      </c>
      <c s="29" t="s">
        <v>300</v>
      </c>
      <c s="29" t="s">
        <v>1173</v>
      </c>
      <c s="25" t="s">
        <v>49</v>
      </c>
      <c s="30" t="s">
        <v>1174</v>
      </c>
      <c s="31" t="s">
        <v>126</v>
      </c>
      <c s="32">
        <v>175.9</v>
      </c>
      <c s="33">
        <v>0</v>
      </c>
      <c s="33">
        <f>ROUND(ROUND(H117,2)*ROUND(G117,3),2)</f>
      </c>
      <c s="31" t="s">
        <v>1075</v>
      </c>
      <c r="O117">
        <f>(I117*21)/100</f>
      </c>
      <c t="s">
        <v>23</v>
      </c>
    </row>
    <row r="118" spans="1:5" ht="38.25">
      <c r="A118" s="34" t="s">
        <v>53</v>
      </c>
      <c r="E118" s="35" t="s">
        <v>1175</v>
      </c>
    </row>
    <row r="119" spans="1:5" ht="12.75">
      <c r="A119" s="36" t="s">
        <v>55</v>
      </c>
      <c r="E119" s="37" t="s">
        <v>1176</v>
      </c>
    </row>
    <row r="120" spans="1:5" ht="12.75">
      <c r="A120" t="s">
        <v>56</v>
      </c>
      <c r="E120" s="35" t="s">
        <v>49</v>
      </c>
    </row>
    <row r="121" spans="1:16" ht="25.5">
      <c r="A121" s="25" t="s">
        <v>47</v>
      </c>
      <c s="29" t="s">
        <v>303</v>
      </c>
      <c s="29" t="s">
        <v>1177</v>
      </c>
      <c s="25" t="s">
        <v>49</v>
      </c>
      <c s="30" t="s">
        <v>1178</v>
      </c>
      <c s="31" t="s">
        <v>116</v>
      </c>
      <c s="32">
        <v>40.8</v>
      </c>
      <c s="33">
        <v>0</v>
      </c>
      <c s="33">
        <f>ROUND(ROUND(H121,2)*ROUND(G121,3),2)</f>
      </c>
      <c s="31" t="s">
        <v>1075</v>
      </c>
      <c r="O121">
        <f>(I121*21)/100</f>
      </c>
      <c t="s">
        <v>23</v>
      </c>
    </row>
    <row r="122" spans="1:5" ht="25.5">
      <c r="A122" s="34" t="s">
        <v>53</v>
      </c>
      <c r="E122" s="35" t="s">
        <v>1179</v>
      </c>
    </row>
    <row r="123" spans="1:5" ht="12.75">
      <c r="A123" s="36" t="s">
        <v>55</v>
      </c>
      <c r="E123" s="37" t="s">
        <v>1180</v>
      </c>
    </row>
    <row r="124" spans="1:5" ht="12.75">
      <c r="A124" t="s">
        <v>56</v>
      </c>
      <c r="E124" s="35" t="s">
        <v>49</v>
      </c>
    </row>
    <row r="125" spans="1:16" ht="12.75">
      <c r="A125" s="25" t="s">
        <v>47</v>
      </c>
      <c s="29" t="s">
        <v>307</v>
      </c>
      <c s="29" t="s">
        <v>1181</v>
      </c>
      <c s="25" t="s">
        <v>49</v>
      </c>
      <c s="30" t="s">
        <v>1182</v>
      </c>
      <c s="31" t="s">
        <v>116</v>
      </c>
      <c s="32">
        <v>40.8</v>
      </c>
      <c s="33">
        <v>0</v>
      </c>
      <c s="33">
        <f>ROUND(ROUND(H125,2)*ROUND(G125,3),2)</f>
      </c>
      <c s="31" t="s">
        <v>1075</v>
      </c>
      <c r="O125">
        <f>(I125*21)/100</f>
      </c>
      <c t="s">
        <v>23</v>
      </c>
    </row>
    <row r="126" spans="1:5" ht="25.5">
      <c r="A126" s="34" t="s">
        <v>53</v>
      </c>
      <c r="E126" s="35" t="s">
        <v>1183</v>
      </c>
    </row>
    <row r="127" spans="1:5" ht="12.75">
      <c r="A127" s="36" t="s">
        <v>55</v>
      </c>
      <c r="E127" s="37" t="s">
        <v>49</v>
      </c>
    </row>
    <row r="128" spans="1:5" ht="12.75">
      <c r="A128" t="s">
        <v>56</v>
      </c>
      <c r="E128" s="35" t="s">
        <v>49</v>
      </c>
    </row>
    <row r="129" spans="1:16" ht="12.75">
      <c r="A129" s="25" t="s">
        <v>47</v>
      </c>
      <c s="29" t="s">
        <v>1184</v>
      </c>
      <c s="29" t="s">
        <v>1185</v>
      </c>
      <c s="25" t="s">
        <v>49</v>
      </c>
      <c s="30" t="s">
        <v>1186</v>
      </c>
      <c s="31" t="s">
        <v>104</v>
      </c>
      <c s="32">
        <v>355.318</v>
      </c>
      <c s="33">
        <v>0</v>
      </c>
      <c s="33">
        <f>ROUND(ROUND(H129,2)*ROUND(G129,3),2)</f>
      </c>
      <c s="31" t="s">
        <v>1075</v>
      </c>
      <c r="O129">
        <f>(I129*21)/100</f>
      </c>
      <c t="s">
        <v>23</v>
      </c>
    </row>
    <row r="130" spans="1:5" ht="12.75">
      <c r="A130" s="34" t="s">
        <v>53</v>
      </c>
      <c r="E130" s="35" t="s">
        <v>1186</v>
      </c>
    </row>
    <row r="131" spans="1:5" ht="12.75">
      <c r="A131" s="36" t="s">
        <v>55</v>
      </c>
      <c r="E131" s="37" t="s">
        <v>1187</v>
      </c>
    </row>
    <row r="132" spans="1:5" ht="12.75">
      <c r="A132" t="s">
        <v>56</v>
      </c>
      <c r="E132" s="35" t="s">
        <v>49</v>
      </c>
    </row>
    <row r="133" spans="1:16" ht="12.75">
      <c r="A133" s="25" t="s">
        <v>47</v>
      </c>
      <c s="29" t="s">
        <v>1188</v>
      </c>
      <c s="29" t="s">
        <v>1189</v>
      </c>
      <c s="25" t="s">
        <v>49</v>
      </c>
      <c s="30" t="s">
        <v>1190</v>
      </c>
      <c s="31" t="s">
        <v>104</v>
      </c>
      <c s="32">
        <v>386.628</v>
      </c>
      <c s="33">
        <v>0</v>
      </c>
      <c s="33">
        <f>ROUND(ROUND(H133,2)*ROUND(G133,3),2)</f>
      </c>
      <c s="31" t="s">
        <v>1075</v>
      </c>
      <c r="O133">
        <f>(I133*21)/100</f>
      </c>
      <c t="s">
        <v>23</v>
      </c>
    </row>
    <row r="134" spans="1:5" ht="12.75">
      <c r="A134" s="34" t="s">
        <v>53</v>
      </c>
      <c r="E134" s="35" t="s">
        <v>1191</v>
      </c>
    </row>
    <row r="135" spans="1:5" ht="12.75">
      <c r="A135" s="36" t="s">
        <v>55</v>
      </c>
      <c r="E135" s="37" t="s">
        <v>1192</v>
      </c>
    </row>
    <row r="136" spans="1:5" ht="12.75">
      <c r="A136" t="s">
        <v>56</v>
      </c>
      <c r="E136" s="35" t="s">
        <v>49</v>
      </c>
    </row>
    <row r="137" spans="1:18" ht="12.75" customHeight="1">
      <c r="A137" s="6" t="s">
        <v>45</v>
      </c>
      <c s="6"/>
      <c s="39" t="s">
        <v>23</v>
      </c>
      <c s="6"/>
      <c s="27" t="s">
        <v>1193</v>
      </c>
      <c s="6"/>
      <c s="6"/>
      <c s="6"/>
      <c s="40">
        <f>0+Q137</f>
      </c>
      <c s="6"/>
      <c r="O137">
        <f>0+R137</f>
      </c>
      <c r="Q137">
        <f>0+I138</f>
      </c>
      <c>
        <f>0+O138</f>
      </c>
    </row>
    <row r="138" spans="1:16" ht="25.5">
      <c r="A138" s="25" t="s">
        <v>47</v>
      </c>
      <c s="29" t="s">
        <v>312</v>
      </c>
      <c s="29" t="s">
        <v>1194</v>
      </c>
      <c s="25" t="s">
        <v>49</v>
      </c>
      <c s="30" t="s">
        <v>1195</v>
      </c>
      <c s="31" t="s">
        <v>142</v>
      </c>
      <c s="32">
        <v>90</v>
      </c>
      <c s="33">
        <v>0</v>
      </c>
      <c s="33">
        <f>ROUND(ROUND(H138,2)*ROUND(G138,3),2)</f>
      </c>
      <c s="31" t="s">
        <v>1075</v>
      </c>
      <c r="O138">
        <f>(I138*21)/100</f>
      </c>
      <c t="s">
        <v>23</v>
      </c>
    </row>
    <row r="139" spans="1:5" ht="38.25">
      <c r="A139" s="34" t="s">
        <v>53</v>
      </c>
      <c r="E139" s="35" t="s">
        <v>1196</v>
      </c>
    </row>
    <row r="140" spans="1:5" ht="12.75">
      <c r="A140" s="36" t="s">
        <v>55</v>
      </c>
      <c r="E140" s="37" t="s">
        <v>49</v>
      </c>
    </row>
    <row r="141" spans="1:5" ht="12.75">
      <c r="A141" t="s">
        <v>56</v>
      </c>
      <c r="E141" s="35" t="s">
        <v>49</v>
      </c>
    </row>
    <row r="142" spans="1:18" ht="12.75" customHeight="1">
      <c r="A142" s="6" t="s">
        <v>45</v>
      </c>
      <c s="6"/>
      <c s="39" t="s">
        <v>1197</v>
      </c>
      <c s="6"/>
      <c s="27" t="s">
        <v>1198</v>
      </c>
      <c s="6"/>
      <c s="6"/>
      <c s="6"/>
      <c s="40">
        <f>0+Q142</f>
      </c>
      <c s="6"/>
      <c r="O142">
        <f>0+R142</f>
      </c>
      <c r="Q142">
        <f>0+I143+I147+I151+I155+I159+I163+I167+I171+I175+I179+I183+I187+I191+I195+I199+I203</f>
      </c>
      <c>
        <f>0+O143+O147+O151+O155+O159+O163+O167+O171+O175+O179+O183+O187+O191+O195+O199+O203</f>
      </c>
    </row>
    <row r="143" spans="1:16" ht="12.75">
      <c r="A143" s="25" t="s">
        <v>47</v>
      </c>
      <c s="29" t="s">
        <v>199</v>
      </c>
      <c s="29" t="s">
        <v>1199</v>
      </c>
      <c s="25" t="s">
        <v>49</v>
      </c>
      <c s="30" t="s">
        <v>1200</v>
      </c>
      <c s="31" t="s">
        <v>142</v>
      </c>
      <c s="32">
        <v>0.4</v>
      </c>
      <c s="33">
        <v>0</v>
      </c>
      <c s="33">
        <f>ROUND(ROUND(H143,2)*ROUND(G143,3),2)</f>
      </c>
      <c s="31" t="s">
        <v>1075</v>
      </c>
      <c r="O143">
        <f>(I143*21)/100</f>
      </c>
      <c t="s">
        <v>23</v>
      </c>
    </row>
    <row r="144" spans="1:5" ht="12.75">
      <c r="A144" s="34" t="s">
        <v>53</v>
      </c>
      <c r="E144" s="35" t="s">
        <v>1200</v>
      </c>
    </row>
    <row r="145" spans="1:5" ht="12.75">
      <c r="A145" s="36" t="s">
        <v>55</v>
      </c>
      <c r="E145" s="37" t="s">
        <v>49</v>
      </c>
    </row>
    <row r="146" spans="1:5" ht="12.75">
      <c r="A146" t="s">
        <v>56</v>
      </c>
      <c r="E146" s="35" t="s">
        <v>49</v>
      </c>
    </row>
    <row r="147" spans="1:16" ht="12.75">
      <c r="A147" s="25" t="s">
        <v>47</v>
      </c>
      <c s="29" t="s">
        <v>205</v>
      </c>
      <c s="29" t="s">
        <v>1201</v>
      </c>
      <c s="25" t="s">
        <v>49</v>
      </c>
      <c s="30" t="s">
        <v>1202</v>
      </c>
      <c s="31" t="s">
        <v>142</v>
      </c>
      <c s="32">
        <v>0.4</v>
      </c>
      <c s="33">
        <v>0</v>
      </c>
      <c s="33">
        <f>ROUND(ROUND(H147,2)*ROUND(G147,3),2)</f>
      </c>
      <c s="31" t="s">
        <v>1075</v>
      </c>
      <c r="O147">
        <f>(I147*21)/100</f>
      </c>
      <c t="s">
        <v>23</v>
      </c>
    </row>
    <row r="148" spans="1:5" ht="12.75">
      <c r="A148" s="34" t="s">
        <v>53</v>
      </c>
      <c r="E148" s="35" t="s">
        <v>1202</v>
      </c>
    </row>
    <row r="149" spans="1:5" ht="12.75">
      <c r="A149" s="36" t="s">
        <v>55</v>
      </c>
      <c r="E149" s="37" t="s">
        <v>49</v>
      </c>
    </row>
    <row r="150" spans="1:5" ht="12.75">
      <c r="A150" t="s">
        <v>56</v>
      </c>
      <c r="E150" s="35" t="s">
        <v>49</v>
      </c>
    </row>
    <row r="151" spans="1:16" ht="12.75">
      <c r="A151" s="25" t="s">
        <v>47</v>
      </c>
      <c s="29" t="s">
        <v>210</v>
      </c>
      <c s="29" t="s">
        <v>1203</v>
      </c>
      <c s="25" t="s">
        <v>49</v>
      </c>
      <c s="30" t="s">
        <v>1204</v>
      </c>
      <c s="31" t="s">
        <v>142</v>
      </c>
      <c s="32">
        <v>0.2</v>
      </c>
      <c s="33">
        <v>0</v>
      </c>
      <c s="33">
        <f>ROUND(ROUND(H151,2)*ROUND(G151,3),2)</f>
      </c>
      <c s="31" t="s">
        <v>1075</v>
      </c>
      <c r="O151">
        <f>(I151*21)/100</f>
      </c>
      <c t="s">
        <v>23</v>
      </c>
    </row>
    <row r="152" spans="1:5" ht="12.75">
      <c r="A152" s="34" t="s">
        <v>53</v>
      </c>
      <c r="E152" s="35" t="s">
        <v>1204</v>
      </c>
    </row>
    <row r="153" spans="1:5" ht="12.75">
      <c r="A153" s="36" t="s">
        <v>55</v>
      </c>
      <c r="E153" s="37" t="s">
        <v>49</v>
      </c>
    </row>
    <row r="154" spans="1:5" ht="12.75">
      <c r="A154" t="s">
        <v>56</v>
      </c>
      <c r="E154" s="35" t="s">
        <v>49</v>
      </c>
    </row>
    <row r="155" spans="1:16" ht="12.75">
      <c r="A155" s="25" t="s">
        <v>47</v>
      </c>
      <c s="29" t="s">
        <v>214</v>
      </c>
      <c s="29" t="s">
        <v>1205</v>
      </c>
      <c s="25" t="s">
        <v>49</v>
      </c>
      <c s="30" t="s">
        <v>1206</v>
      </c>
      <c s="31" t="s">
        <v>142</v>
      </c>
      <c s="32">
        <v>255</v>
      </c>
      <c s="33">
        <v>0</v>
      </c>
      <c s="33">
        <f>ROUND(ROUND(H155,2)*ROUND(G155,3),2)</f>
      </c>
      <c s="31" t="s">
        <v>1075</v>
      </c>
      <c r="O155">
        <f>(I155*21)/100</f>
      </c>
      <c t="s">
        <v>23</v>
      </c>
    </row>
    <row r="156" spans="1:5" ht="12.75">
      <c r="A156" s="34" t="s">
        <v>53</v>
      </c>
      <c r="E156" s="35" t="s">
        <v>1206</v>
      </c>
    </row>
    <row r="157" spans="1:5" ht="12.75">
      <c r="A157" s="36" t="s">
        <v>55</v>
      </c>
      <c r="E157" s="37" t="s">
        <v>49</v>
      </c>
    </row>
    <row r="158" spans="1:5" ht="12.75">
      <c r="A158" t="s">
        <v>56</v>
      </c>
      <c r="E158" s="35" t="s">
        <v>49</v>
      </c>
    </row>
    <row r="159" spans="1:16" ht="12.75">
      <c r="A159" s="25" t="s">
        <v>47</v>
      </c>
      <c s="29" t="s">
        <v>315</v>
      </c>
      <c s="29" t="s">
        <v>1207</v>
      </c>
      <c s="25" t="s">
        <v>49</v>
      </c>
      <c s="30" t="s">
        <v>1208</v>
      </c>
      <c s="31" t="s">
        <v>142</v>
      </c>
      <c s="32">
        <v>0.4</v>
      </c>
      <c s="33">
        <v>0</v>
      </c>
      <c s="33">
        <f>ROUND(ROUND(H159,2)*ROUND(G159,3),2)</f>
      </c>
      <c s="31" t="s">
        <v>1075</v>
      </c>
      <c r="O159">
        <f>(I159*21)/100</f>
      </c>
      <c t="s">
        <v>23</v>
      </c>
    </row>
    <row r="160" spans="1:5" ht="12.75">
      <c r="A160" s="34" t="s">
        <v>53</v>
      </c>
      <c r="E160" s="35" t="s">
        <v>1209</v>
      </c>
    </row>
    <row r="161" spans="1:5" ht="25.5">
      <c r="A161" s="36" t="s">
        <v>55</v>
      </c>
      <c r="E161" s="37" t="s">
        <v>1210</v>
      </c>
    </row>
    <row r="162" spans="1:5" ht="12.75">
      <c r="A162" t="s">
        <v>56</v>
      </c>
      <c r="E162" s="35" t="s">
        <v>49</v>
      </c>
    </row>
    <row r="163" spans="1:16" ht="12.75">
      <c r="A163" s="25" t="s">
        <v>47</v>
      </c>
      <c s="29" t="s">
        <v>321</v>
      </c>
      <c s="29" t="s">
        <v>1211</v>
      </c>
      <c s="25" t="s">
        <v>49</v>
      </c>
      <c s="30" t="s">
        <v>1212</v>
      </c>
      <c s="31" t="s">
        <v>142</v>
      </c>
      <c s="32">
        <v>0.4</v>
      </c>
      <c s="33">
        <v>0</v>
      </c>
      <c s="33">
        <f>ROUND(ROUND(H163,2)*ROUND(G163,3),2)</f>
      </c>
      <c s="31" t="s">
        <v>1075</v>
      </c>
      <c r="O163">
        <f>(I163*21)/100</f>
      </c>
      <c t="s">
        <v>23</v>
      </c>
    </row>
    <row r="164" spans="1:5" ht="12.75">
      <c r="A164" s="34" t="s">
        <v>53</v>
      </c>
      <c r="E164" s="35" t="s">
        <v>1213</v>
      </c>
    </row>
    <row r="165" spans="1:5" ht="25.5">
      <c r="A165" s="36" t="s">
        <v>55</v>
      </c>
      <c r="E165" s="37" t="s">
        <v>1210</v>
      </c>
    </row>
    <row r="166" spans="1:5" ht="12.75">
      <c r="A166" t="s">
        <v>56</v>
      </c>
      <c r="E166" s="35" t="s">
        <v>49</v>
      </c>
    </row>
    <row r="167" spans="1:16" ht="12.75">
      <c r="A167" s="25" t="s">
        <v>47</v>
      </c>
      <c s="29" t="s">
        <v>326</v>
      </c>
      <c s="29" t="s">
        <v>1214</v>
      </c>
      <c s="25" t="s">
        <v>49</v>
      </c>
      <c s="30" t="s">
        <v>1215</v>
      </c>
      <c s="31" t="s">
        <v>142</v>
      </c>
      <c s="32">
        <v>0.2</v>
      </c>
      <c s="33">
        <v>0</v>
      </c>
      <c s="33">
        <f>ROUND(ROUND(H167,2)*ROUND(G167,3),2)</f>
      </c>
      <c s="31" t="s">
        <v>1075</v>
      </c>
      <c r="O167">
        <f>(I167*21)/100</f>
      </c>
      <c t="s">
        <v>23</v>
      </c>
    </row>
    <row r="168" spans="1:5" ht="12.75">
      <c r="A168" s="34" t="s">
        <v>53</v>
      </c>
      <c r="E168" s="35" t="s">
        <v>1216</v>
      </c>
    </row>
    <row r="169" spans="1:5" ht="25.5">
      <c r="A169" s="36" t="s">
        <v>55</v>
      </c>
      <c r="E169" s="37" t="s">
        <v>1217</v>
      </c>
    </row>
    <row r="170" spans="1:5" ht="12.75">
      <c r="A170" t="s">
        <v>56</v>
      </c>
      <c r="E170" s="35" t="s">
        <v>49</v>
      </c>
    </row>
    <row r="171" spans="1:16" ht="12.75">
      <c r="A171" s="25" t="s">
        <v>47</v>
      </c>
      <c s="29" t="s">
        <v>330</v>
      </c>
      <c s="29" t="s">
        <v>1218</v>
      </c>
      <c s="25" t="s">
        <v>49</v>
      </c>
      <c s="30" t="s">
        <v>1219</v>
      </c>
      <c s="31" t="s">
        <v>142</v>
      </c>
      <c s="32">
        <v>255</v>
      </c>
      <c s="33">
        <v>0</v>
      </c>
      <c s="33">
        <f>ROUND(ROUND(H171,2)*ROUND(G171,3),2)</f>
      </c>
      <c s="31" t="s">
        <v>1075</v>
      </c>
      <c r="O171">
        <f>(I171*21)/100</f>
      </c>
      <c t="s">
        <v>23</v>
      </c>
    </row>
    <row r="172" spans="1:5" ht="12.75">
      <c r="A172" s="34" t="s">
        <v>53</v>
      </c>
      <c r="E172" s="35" t="s">
        <v>1220</v>
      </c>
    </row>
    <row r="173" spans="1:5" ht="25.5">
      <c r="A173" s="36" t="s">
        <v>55</v>
      </c>
      <c r="E173" s="37" t="s">
        <v>1221</v>
      </c>
    </row>
    <row r="174" spans="1:5" ht="12.75">
      <c r="A174" t="s">
        <v>56</v>
      </c>
      <c r="E174" s="35" t="s">
        <v>49</v>
      </c>
    </row>
    <row r="175" spans="1:16" ht="12.75">
      <c r="A175" s="25" t="s">
        <v>47</v>
      </c>
      <c s="29" t="s">
        <v>336</v>
      </c>
      <c s="29" t="s">
        <v>1222</v>
      </c>
      <c s="25" t="s">
        <v>49</v>
      </c>
      <c s="30" t="s">
        <v>1223</v>
      </c>
      <c s="31" t="s">
        <v>121</v>
      </c>
      <c s="32">
        <v>2</v>
      </c>
      <c s="33">
        <v>0</v>
      </c>
      <c s="33">
        <f>ROUND(ROUND(H175,2)*ROUND(G175,3),2)</f>
      </c>
      <c s="31"/>
      <c r="O175">
        <f>(I175*21)/100</f>
      </c>
      <c t="s">
        <v>23</v>
      </c>
    </row>
    <row r="176" spans="1:5" ht="12.75">
      <c r="A176" s="34" t="s">
        <v>53</v>
      </c>
      <c r="E176" s="35" t="s">
        <v>1223</v>
      </c>
    </row>
    <row r="177" spans="1:5" ht="25.5">
      <c r="A177" s="36" t="s">
        <v>55</v>
      </c>
      <c r="E177" s="37" t="s">
        <v>1224</v>
      </c>
    </row>
    <row r="178" spans="1:5" ht="12.75">
      <c r="A178" t="s">
        <v>56</v>
      </c>
      <c r="E178" s="35" t="s">
        <v>49</v>
      </c>
    </row>
    <row r="179" spans="1:16" ht="12.75">
      <c r="A179" s="25" t="s">
        <v>47</v>
      </c>
      <c s="29" t="s">
        <v>341</v>
      </c>
      <c s="29" t="s">
        <v>1225</v>
      </c>
      <c s="25" t="s">
        <v>49</v>
      </c>
      <c s="30" t="s">
        <v>1226</v>
      </c>
      <c s="31" t="s">
        <v>121</v>
      </c>
      <c s="32">
        <v>2</v>
      </c>
      <c s="33">
        <v>0</v>
      </c>
      <c s="33">
        <f>ROUND(ROUND(H179,2)*ROUND(G179,3),2)</f>
      </c>
      <c s="31"/>
      <c r="O179">
        <f>(I179*21)/100</f>
      </c>
      <c t="s">
        <v>23</v>
      </c>
    </row>
    <row r="180" spans="1:5" ht="12.75">
      <c r="A180" s="34" t="s">
        <v>53</v>
      </c>
      <c r="E180" s="35" t="s">
        <v>1226</v>
      </c>
    </row>
    <row r="181" spans="1:5" ht="25.5">
      <c r="A181" s="36" t="s">
        <v>55</v>
      </c>
      <c r="E181" s="37" t="s">
        <v>1224</v>
      </c>
    </row>
    <row r="182" spans="1:5" ht="12.75">
      <c r="A182" t="s">
        <v>56</v>
      </c>
      <c r="E182" s="35" t="s">
        <v>49</v>
      </c>
    </row>
    <row r="183" spans="1:16" ht="12.75">
      <c r="A183" s="25" t="s">
        <v>47</v>
      </c>
      <c s="29" t="s">
        <v>345</v>
      </c>
      <c s="29" t="s">
        <v>1227</v>
      </c>
      <c s="25" t="s">
        <v>49</v>
      </c>
      <c s="30" t="s">
        <v>1228</v>
      </c>
      <c s="31" t="s">
        <v>121</v>
      </c>
      <c s="32">
        <v>1</v>
      </c>
      <c s="33">
        <v>0</v>
      </c>
      <c s="33">
        <f>ROUND(ROUND(H183,2)*ROUND(G183,3),2)</f>
      </c>
      <c s="31"/>
      <c r="O183">
        <f>(I183*21)/100</f>
      </c>
      <c t="s">
        <v>23</v>
      </c>
    </row>
    <row r="184" spans="1:5" ht="12.75">
      <c r="A184" s="34" t="s">
        <v>53</v>
      </c>
      <c r="E184" s="35" t="s">
        <v>1228</v>
      </c>
    </row>
    <row r="185" spans="1:5" ht="25.5">
      <c r="A185" s="36" t="s">
        <v>55</v>
      </c>
      <c r="E185" s="37" t="s">
        <v>1229</v>
      </c>
    </row>
    <row r="186" spans="1:5" ht="12.75">
      <c r="A186" t="s">
        <v>56</v>
      </c>
      <c r="E186" s="35" t="s">
        <v>49</v>
      </c>
    </row>
    <row r="187" spans="1:16" ht="12.75">
      <c r="A187" s="25" t="s">
        <v>47</v>
      </c>
      <c s="29" t="s">
        <v>351</v>
      </c>
      <c s="29" t="s">
        <v>1230</v>
      </c>
      <c s="25" t="s">
        <v>49</v>
      </c>
      <c s="30" t="s">
        <v>1231</v>
      </c>
      <c s="31" t="s">
        <v>121</v>
      </c>
      <c s="32">
        <v>2</v>
      </c>
      <c s="33">
        <v>0</v>
      </c>
      <c s="33">
        <f>ROUND(ROUND(H187,2)*ROUND(G187,3),2)</f>
      </c>
      <c s="31"/>
      <c r="O187">
        <f>(I187*21)/100</f>
      </c>
      <c t="s">
        <v>23</v>
      </c>
    </row>
    <row r="188" spans="1:5" ht="12.75">
      <c r="A188" s="34" t="s">
        <v>53</v>
      </c>
      <c r="E188" s="35" t="s">
        <v>1231</v>
      </c>
    </row>
    <row r="189" spans="1:5" ht="25.5">
      <c r="A189" s="36" t="s">
        <v>55</v>
      </c>
      <c r="E189" s="37" t="s">
        <v>1224</v>
      </c>
    </row>
    <row r="190" spans="1:5" ht="12.75">
      <c r="A190" t="s">
        <v>56</v>
      </c>
      <c r="E190" s="35" t="s">
        <v>49</v>
      </c>
    </row>
    <row r="191" spans="1:16" ht="12.75">
      <c r="A191" s="25" t="s">
        <v>47</v>
      </c>
      <c s="29" t="s">
        <v>357</v>
      </c>
      <c s="29" t="s">
        <v>1232</v>
      </c>
      <c s="25" t="s">
        <v>49</v>
      </c>
      <c s="30" t="s">
        <v>1233</v>
      </c>
      <c s="31" t="s">
        <v>121</v>
      </c>
      <c s="32">
        <v>8</v>
      </c>
      <c s="33">
        <v>0</v>
      </c>
      <c s="33">
        <f>ROUND(ROUND(H191,2)*ROUND(G191,3),2)</f>
      </c>
      <c s="31"/>
      <c r="O191">
        <f>(I191*21)/100</f>
      </c>
      <c t="s">
        <v>23</v>
      </c>
    </row>
    <row r="192" spans="1:5" ht="12.75">
      <c r="A192" s="34" t="s">
        <v>53</v>
      </c>
      <c r="E192" s="35" t="s">
        <v>1233</v>
      </c>
    </row>
    <row r="193" spans="1:5" ht="25.5">
      <c r="A193" s="36" t="s">
        <v>55</v>
      </c>
      <c r="E193" s="37" t="s">
        <v>1234</v>
      </c>
    </row>
    <row r="194" spans="1:5" ht="12.75">
      <c r="A194" t="s">
        <v>56</v>
      </c>
      <c r="E194" s="35" t="s">
        <v>49</v>
      </c>
    </row>
    <row r="195" spans="1:16" ht="12.75">
      <c r="A195" s="25" t="s">
        <v>47</v>
      </c>
      <c s="29" t="s">
        <v>364</v>
      </c>
      <c s="29" t="s">
        <v>1235</v>
      </c>
      <c s="25" t="s">
        <v>49</v>
      </c>
      <c s="30" t="s">
        <v>1236</v>
      </c>
      <c s="31" t="s">
        <v>121</v>
      </c>
      <c s="32">
        <v>9</v>
      </c>
      <c s="33">
        <v>0</v>
      </c>
      <c s="33">
        <f>ROUND(ROUND(H195,2)*ROUND(G195,3),2)</f>
      </c>
      <c s="31"/>
      <c r="O195">
        <f>(I195*21)/100</f>
      </c>
      <c t="s">
        <v>23</v>
      </c>
    </row>
    <row r="196" spans="1:5" ht="12.75">
      <c r="A196" s="34" t="s">
        <v>53</v>
      </c>
      <c r="E196" s="35" t="s">
        <v>1236</v>
      </c>
    </row>
    <row r="197" spans="1:5" ht="25.5">
      <c r="A197" s="36" t="s">
        <v>55</v>
      </c>
      <c r="E197" s="37" t="s">
        <v>1237</v>
      </c>
    </row>
    <row r="198" spans="1:5" ht="12.75">
      <c r="A198" t="s">
        <v>56</v>
      </c>
      <c r="E198" s="35" t="s">
        <v>49</v>
      </c>
    </row>
    <row r="199" spans="1:16" ht="12.75">
      <c r="A199" s="25" t="s">
        <v>47</v>
      </c>
      <c s="29" t="s">
        <v>369</v>
      </c>
      <c s="29" t="s">
        <v>1238</v>
      </c>
      <c s="25" t="s">
        <v>49</v>
      </c>
      <c s="30" t="s">
        <v>1239</v>
      </c>
      <c s="31" t="s">
        <v>121</v>
      </c>
      <c s="32">
        <v>70</v>
      </c>
      <c s="33">
        <v>0</v>
      </c>
      <c s="33">
        <f>ROUND(ROUND(H199,2)*ROUND(G199,3),2)</f>
      </c>
      <c s="31"/>
      <c r="O199">
        <f>(I199*21)/100</f>
      </c>
      <c t="s">
        <v>23</v>
      </c>
    </row>
    <row r="200" spans="1:5" ht="12.75">
      <c r="A200" s="34" t="s">
        <v>53</v>
      </c>
      <c r="E200" s="35" t="s">
        <v>1239</v>
      </c>
    </row>
    <row r="201" spans="1:5" ht="25.5">
      <c r="A201" s="36" t="s">
        <v>55</v>
      </c>
      <c r="E201" s="37" t="s">
        <v>1240</v>
      </c>
    </row>
    <row r="202" spans="1:5" ht="12.75">
      <c r="A202" t="s">
        <v>56</v>
      </c>
      <c r="E202" s="35" t="s">
        <v>49</v>
      </c>
    </row>
    <row r="203" spans="1:16" ht="12.75">
      <c r="A203" s="25" t="s">
        <v>47</v>
      </c>
      <c s="29" t="s">
        <v>1241</v>
      </c>
      <c s="29" t="s">
        <v>1242</v>
      </c>
      <c s="25" t="s">
        <v>49</v>
      </c>
      <c s="30" t="s">
        <v>1243</v>
      </c>
      <c s="31" t="s">
        <v>51</v>
      </c>
      <c s="32">
        <v>1</v>
      </c>
      <c s="33">
        <v>0</v>
      </c>
      <c s="33">
        <f>ROUND(ROUND(H203,2)*ROUND(G203,3),2)</f>
      </c>
      <c s="31"/>
      <c r="O203">
        <f>(I203*21)/100</f>
      </c>
      <c t="s">
        <v>23</v>
      </c>
    </row>
    <row r="204" spans="1:5" ht="12.75">
      <c r="A204" s="34" t="s">
        <v>53</v>
      </c>
      <c r="E204" s="35" t="s">
        <v>1243</v>
      </c>
    </row>
    <row r="205" spans="1:5" ht="12.75">
      <c r="A205" s="36" t="s">
        <v>55</v>
      </c>
      <c r="E205" s="37" t="s">
        <v>49</v>
      </c>
    </row>
    <row r="206" spans="1:5" ht="12.75">
      <c r="A206" t="s">
        <v>56</v>
      </c>
      <c r="E206" s="35" t="s">
        <v>49</v>
      </c>
    </row>
    <row r="207" spans="1:18" ht="12.75" customHeight="1">
      <c r="A207" s="6" t="s">
        <v>45</v>
      </c>
      <c s="6"/>
      <c s="39" t="s">
        <v>22</v>
      </c>
      <c s="6"/>
      <c s="27" t="s">
        <v>1244</v>
      </c>
      <c s="6"/>
      <c s="6"/>
      <c s="6"/>
      <c s="40">
        <f>0+Q207</f>
      </c>
      <c s="6"/>
      <c r="O207">
        <f>0+R207</f>
      </c>
      <c r="Q207">
        <f>0+I208</f>
      </c>
      <c>
        <f>0+O208</f>
      </c>
    </row>
    <row r="208" spans="1:16" ht="12.75">
      <c r="A208" s="25" t="s">
        <v>47</v>
      </c>
      <c s="29" t="s">
        <v>385</v>
      </c>
      <c s="29" t="s">
        <v>1245</v>
      </c>
      <c s="25" t="s">
        <v>49</v>
      </c>
      <c s="30" t="s">
        <v>1246</v>
      </c>
      <c s="31" t="s">
        <v>116</v>
      </c>
      <c s="32">
        <v>32.2</v>
      </c>
      <c s="33">
        <v>0</v>
      </c>
      <c s="33">
        <f>ROUND(ROUND(H208,2)*ROUND(G208,3),2)</f>
      </c>
      <c s="31" t="s">
        <v>1075</v>
      </c>
      <c r="O208">
        <f>(I208*21)/100</f>
      </c>
      <c t="s">
        <v>23</v>
      </c>
    </row>
    <row r="209" spans="1:5" ht="51">
      <c r="A209" s="34" t="s">
        <v>53</v>
      </c>
      <c r="E209" s="35" t="s">
        <v>1247</v>
      </c>
    </row>
    <row r="210" spans="1:5" ht="51">
      <c r="A210" s="36" t="s">
        <v>55</v>
      </c>
      <c r="E210" s="37" t="s">
        <v>1248</v>
      </c>
    </row>
    <row r="211" spans="1:5" ht="12.75">
      <c r="A211" t="s">
        <v>56</v>
      </c>
      <c r="E211" s="35" t="s">
        <v>49</v>
      </c>
    </row>
    <row r="212" spans="1:18" ht="12.75" customHeight="1">
      <c r="A212" s="6" t="s">
        <v>45</v>
      </c>
      <c s="6"/>
      <c s="39" t="s">
        <v>33</v>
      </c>
      <c s="6"/>
      <c s="27" t="s">
        <v>272</v>
      </c>
      <c s="6"/>
      <c s="6"/>
      <c s="6"/>
      <c s="40">
        <f>0+Q212</f>
      </c>
      <c s="6"/>
      <c r="O212">
        <f>0+R212</f>
      </c>
      <c r="Q212">
        <f>0+I213+I217+I221+I225+I229+I233</f>
      </c>
      <c>
        <f>0+O213+O217+O221+O225+O229+O233</f>
      </c>
    </row>
    <row r="213" spans="1:16" ht="12.75">
      <c r="A213" s="25" t="s">
        <v>47</v>
      </c>
      <c s="29" t="s">
        <v>1249</v>
      </c>
      <c s="29" t="s">
        <v>1250</v>
      </c>
      <c s="25" t="s">
        <v>49</v>
      </c>
      <c s="30" t="s">
        <v>1251</v>
      </c>
      <c s="31" t="s">
        <v>126</v>
      </c>
      <c s="32">
        <v>28.6</v>
      </c>
      <c s="33">
        <v>0</v>
      </c>
      <c s="33">
        <f>ROUND(ROUND(H213,2)*ROUND(G213,3),2)</f>
      </c>
      <c s="31" t="s">
        <v>1075</v>
      </c>
      <c r="O213">
        <f>(I213*21)/100</f>
      </c>
      <c t="s">
        <v>23</v>
      </c>
    </row>
    <row r="214" spans="1:5" ht="25.5">
      <c r="A214" s="34" t="s">
        <v>53</v>
      </c>
      <c r="E214" s="35" t="s">
        <v>1252</v>
      </c>
    </row>
    <row r="215" spans="1:5" ht="12.75">
      <c r="A215" s="36" t="s">
        <v>55</v>
      </c>
      <c r="E215" s="37" t="s">
        <v>1253</v>
      </c>
    </row>
    <row r="216" spans="1:5" ht="12.75">
      <c r="A216" t="s">
        <v>56</v>
      </c>
      <c r="E216" s="35" t="s">
        <v>49</v>
      </c>
    </row>
    <row r="217" spans="1:16" ht="25.5">
      <c r="A217" s="25" t="s">
        <v>47</v>
      </c>
      <c s="29" t="s">
        <v>1254</v>
      </c>
      <c s="29" t="s">
        <v>1255</v>
      </c>
      <c s="25" t="s">
        <v>49</v>
      </c>
      <c s="30" t="s">
        <v>1256</v>
      </c>
      <c s="31" t="s">
        <v>126</v>
      </c>
      <c s="32">
        <v>0.803</v>
      </c>
      <c s="33">
        <v>0</v>
      </c>
      <c s="33">
        <f>ROUND(ROUND(H217,2)*ROUND(G217,3),2)</f>
      </c>
      <c s="31" t="s">
        <v>1075</v>
      </c>
      <c r="O217">
        <f>(I217*21)/100</f>
      </c>
      <c t="s">
        <v>23</v>
      </c>
    </row>
    <row r="218" spans="1:5" ht="38.25">
      <c r="A218" s="34" t="s">
        <v>53</v>
      </c>
      <c r="E218" s="35" t="s">
        <v>1257</v>
      </c>
    </row>
    <row r="219" spans="1:5" ht="25.5">
      <c r="A219" s="36" t="s">
        <v>55</v>
      </c>
      <c r="E219" s="37" t="s">
        <v>1258</v>
      </c>
    </row>
    <row r="220" spans="1:5" ht="12.75">
      <c r="A220" t="s">
        <v>56</v>
      </c>
      <c r="E220" s="35" t="s">
        <v>49</v>
      </c>
    </row>
    <row r="221" spans="1:16" ht="25.5">
      <c r="A221" s="25" t="s">
        <v>47</v>
      </c>
      <c s="29" t="s">
        <v>1259</v>
      </c>
      <c s="29" t="s">
        <v>1260</v>
      </c>
      <c s="25" t="s">
        <v>49</v>
      </c>
      <c s="30" t="s">
        <v>1261</v>
      </c>
      <c s="31" t="s">
        <v>126</v>
      </c>
      <c s="32">
        <v>4.8</v>
      </c>
      <c s="33">
        <v>0</v>
      </c>
      <c s="33">
        <f>ROUND(ROUND(H221,2)*ROUND(G221,3),2)</f>
      </c>
      <c s="31" t="s">
        <v>1075</v>
      </c>
      <c r="O221">
        <f>(I221*21)/100</f>
      </c>
      <c t="s">
        <v>23</v>
      </c>
    </row>
    <row r="222" spans="1:5" ht="25.5">
      <c r="A222" s="34" t="s">
        <v>53</v>
      </c>
      <c r="E222" s="35" t="s">
        <v>1262</v>
      </c>
    </row>
    <row r="223" spans="1:5" ht="38.25">
      <c r="A223" s="36" t="s">
        <v>55</v>
      </c>
      <c r="E223" s="37" t="s">
        <v>1263</v>
      </c>
    </row>
    <row r="224" spans="1:5" ht="12.75">
      <c r="A224" t="s">
        <v>56</v>
      </c>
      <c r="E224" s="35" t="s">
        <v>49</v>
      </c>
    </row>
    <row r="225" spans="1:16" ht="25.5">
      <c r="A225" s="25" t="s">
        <v>47</v>
      </c>
      <c s="29" t="s">
        <v>1264</v>
      </c>
      <c s="29" t="s">
        <v>1265</v>
      </c>
      <c s="25" t="s">
        <v>49</v>
      </c>
      <c s="30" t="s">
        <v>1266</v>
      </c>
      <c s="31" t="s">
        <v>126</v>
      </c>
      <c s="32">
        <v>4.389</v>
      </c>
      <c s="33">
        <v>0</v>
      </c>
      <c s="33">
        <f>ROUND(ROUND(H225,2)*ROUND(G225,3),2)</f>
      </c>
      <c s="31" t="s">
        <v>1075</v>
      </c>
      <c r="O225">
        <f>(I225*21)/100</f>
      </c>
      <c t="s">
        <v>23</v>
      </c>
    </row>
    <row r="226" spans="1:5" ht="25.5">
      <c r="A226" s="34" t="s">
        <v>53</v>
      </c>
      <c r="E226" s="35" t="s">
        <v>1267</v>
      </c>
    </row>
    <row r="227" spans="1:5" ht="51">
      <c r="A227" s="36" t="s">
        <v>55</v>
      </c>
      <c r="E227" s="37" t="s">
        <v>1268</v>
      </c>
    </row>
    <row r="228" spans="1:5" ht="12.75">
      <c r="A228" t="s">
        <v>56</v>
      </c>
      <c r="E228" s="35" t="s">
        <v>49</v>
      </c>
    </row>
    <row r="229" spans="1:16" ht="12.75">
      <c r="A229" s="25" t="s">
        <v>47</v>
      </c>
      <c s="29" t="s">
        <v>1269</v>
      </c>
      <c s="29" t="s">
        <v>1270</v>
      </c>
      <c s="25" t="s">
        <v>49</v>
      </c>
      <c s="30" t="s">
        <v>1271</v>
      </c>
      <c s="31" t="s">
        <v>116</v>
      </c>
      <c s="32">
        <v>1.14</v>
      </c>
      <c s="33">
        <v>0</v>
      </c>
      <c s="33">
        <f>ROUND(ROUND(H229,2)*ROUND(G229,3),2)</f>
      </c>
      <c s="31" t="s">
        <v>1075</v>
      </c>
      <c r="O229">
        <f>(I229*21)/100</f>
      </c>
      <c t="s">
        <v>23</v>
      </c>
    </row>
    <row r="230" spans="1:5" ht="25.5">
      <c r="A230" s="34" t="s">
        <v>53</v>
      </c>
      <c r="E230" s="35" t="s">
        <v>1272</v>
      </c>
    </row>
    <row r="231" spans="1:5" ht="25.5">
      <c r="A231" s="36" t="s">
        <v>55</v>
      </c>
      <c r="E231" s="37" t="s">
        <v>1273</v>
      </c>
    </row>
    <row r="232" spans="1:5" ht="12.75">
      <c r="A232" t="s">
        <v>56</v>
      </c>
      <c r="E232" s="35" t="s">
        <v>49</v>
      </c>
    </row>
    <row r="233" spans="1:16" ht="12.75">
      <c r="A233" s="25" t="s">
        <v>47</v>
      </c>
      <c s="29" t="s">
        <v>1274</v>
      </c>
      <c s="29" t="s">
        <v>1275</v>
      </c>
      <c s="25" t="s">
        <v>49</v>
      </c>
      <c s="30" t="s">
        <v>1276</v>
      </c>
      <c s="31" t="s">
        <v>116</v>
      </c>
      <c s="32">
        <v>45.784</v>
      </c>
      <c s="33">
        <v>0</v>
      </c>
      <c s="33">
        <f>ROUND(ROUND(H233,2)*ROUND(G233,3),2)</f>
      </c>
      <c s="31" t="s">
        <v>1075</v>
      </c>
      <c r="O233">
        <f>(I233*21)/100</f>
      </c>
      <c t="s">
        <v>23</v>
      </c>
    </row>
    <row r="234" spans="1:5" ht="12.75">
      <c r="A234" s="34" t="s">
        <v>53</v>
      </c>
      <c r="E234" s="35" t="s">
        <v>1277</v>
      </c>
    </row>
    <row r="235" spans="1:5" ht="63.75">
      <c r="A235" s="36" t="s">
        <v>55</v>
      </c>
      <c r="E235" s="37" t="s">
        <v>1278</v>
      </c>
    </row>
    <row r="236" spans="1:5" ht="12.75">
      <c r="A236" t="s">
        <v>56</v>
      </c>
      <c r="E236" s="35" t="s">
        <v>49</v>
      </c>
    </row>
    <row r="237" spans="1:18" ht="12.75" customHeight="1">
      <c r="A237" s="6" t="s">
        <v>45</v>
      </c>
      <c s="6"/>
      <c s="39" t="s">
        <v>35</v>
      </c>
      <c s="6"/>
      <c s="27" t="s">
        <v>1279</v>
      </c>
      <c s="6"/>
      <c s="6"/>
      <c s="6"/>
      <c s="40">
        <f>0+Q237</f>
      </c>
      <c s="6"/>
      <c r="O237">
        <f>0+R237</f>
      </c>
      <c r="Q237">
        <f>0+I238+I242+I246+I250+I254</f>
      </c>
      <c>
        <f>0+O238+O242+O246+O250+O254</f>
      </c>
    </row>
    <row r="238" spans="1:16" ht="12.75">
      <c r="A238" s="25" t="s">
        <v>47</v>
      </c>
      <c s="29" t="s">
        <v>1280</v>
      </c>
      <c s="29" t="s">
        <v>1281</v>
      </c>
      <c s="25" t="s">
        <v>49</v>
      </c>
      <c s="30" t="s">
        <v>1282</v>
      </c>
      <c s="31" t="s">
        <v>116</v>
      </c>
      <c s="32">
        <v>4.8</v>
      </c>
      <c s="33">
        <v>0</v>
      </c>
      <c s="33">
        <f>ROUND(ROUND(H238,2)*ROUND(G238,3),2)</f>
      </c>
      <c s="31" t="s">
        <v>1075</v>
      </c>
      <c r="O238">
        <f>(I238*21)/100</f>
      </c>
      <c t="s">
        <v>23</v>
      </c>
    </row>
    <row r="239" spans="1:5" ht="25.5">
      <c r="A239" s="34" t="s">
        <v>53</v>
      </c>
      <c r="E239" s="35" t="s">
        <v>1283</v>
      </c>
    </row>
    <row r="240" spans="1:5" ht="25.5">
      <c r="A240" s="36" t="s">
        <v>55</v>
      </c>
      <c r="E240" s="37" t="s">
        <v>1284</v>
      </c>
    </row>
    <row r="241" spans="1:5" ht="12.75">
      <c r="A241" t="s">
        <v>56</v>
      </c>
      <c r="E241" s="35" t="s">
        <v>49</v>
      </c>
    </row>
    <row r="242" spans="1:16" ht="12.75">
      <c r="A242" s="25" t="s">
        <v>47</v>
      </c>
      <c s="29" t="s">
        <v>1285</v>
      </c>
      <c s="29" t="s">
        <v>1286</v>
      </c>
      <c s="25" t="s">
        <v>49</v>
      </c>
      <c s="30" t="s">
        <v>1287</v>
      </c>
      <c s="31" t="s">
        <v>116</v>
      </c>
      <c s="32">
        <v>121.8</v>
      </c>
      <c s="33">
        <v>0</v>
      </c>
      <c s="33">
        <f>ROUND(ROUND(H242,2)*ROUND(G242,3),2)</f>
      </c>
      <c s="31" t="s">
        <v>1075</v>
      </c>
      <c r="O242">
        <f>(I242*21)/100</f>
      </c>
      <c t="s">
        <v>23</v>
      </c>
    </row>
    <row r="243" spans="1:5" ht="25.5">
      <c r="A243" s="34" t="s">
        <v>53</v>
      </c>
      <c r="E243" s="35" t="s">
        <v>1288</v>
      </c>
    </row>
    <row r="244" spans="1:5" ht="25.5">
      <c r="A244" s="36" t="s">
        <v>55</v>
      </c>
      <c r="E244" s="37" t="s">
        <v>1289</v>
      </c>
    </row>
    <row r="245" spans="1:5" ht="12.75">
      <c r="A245" t="s">
        <v>56</v>
      </c>
      <c r="E245" s="35" t="s">
        <v>49</v>
      </c>
    </row>
    <row r="246" spans="1:16" ht="12.75">
      <c r="A246" s="25" t="s">
        <v>47</v>
      </c>
      <c s="29" t="s">
        <v>1290</v>
      </c>
      <c s="29" t="s">
        <v>1291</v>
      </c>
      <c s="25" t="s">
        <v>49</v>
      </c>
      <c s="30" t="s">
        <v>1292</v>
      </c>
      <c s="31" t="s">
        <v>116</v>
      </c>
      <c s="32">
        <v>21</v>
      </c>
      <c s="33">
        <v>0</v>
      </c>
      <c s="33">
        <f>ROUND(ROUND(H246,2)*ROUND(G246,3),2)</f>
      </c>
      <c s="31" t="s">
        <v>1075</v>
      </c>
      <c r="O246">
        <f>(I246*21)/100</f>
      </c>
      <c t="s">
        <v>23</v>
      </c>
    </row>
    <row r="247" spans="1:5" ht="12.75">
      <c r="A247" s="34" t="s">
        <v>53</v>
      </c>
      <c r="E247" s="35" t="s">
        <v>1293</v>
      </c>
    </row>
    <row r="248" spans="1:5" ht="12.75">
      <c r="A248" s="36" t="s">
        <v>55</v>
      </c>
      <c r="E248" s="37" t="s">
        <v>1294</v>
      </c>
    </row>
    <row r="249" spans="1:5" ht="12.75">
      <c r="A249" t="s">
        <v>56</v>
      </c>
      <c r="E249" s="35" t="s">
        <v>49</v>
      </c>
    </row>
    <row r="250" spans="1:16" ht="12.75">
      <c r="A250" s="25" t="s">
        <v>47</v>
      </c>
      <c s="29" t="s">
        <v>1295</v>
      </c>
      <c s="29" t="s">
        <v>1296</v>
      </c>
      <c s="25" t="s">
        <v>49</v>
      </c>
      <c s="30" t="s">
        <v>1297</v>
      </c>
      <c s="31" t="s">
        <v>116</v>
      </c>
      <c s="32">
        <v>4.944</v>
      </c>
      <c s="33">
        <v>0</v>
      </c>
      <c s="33">
        <f>ROUND(ROUND(H250,2)*ROUND(G250,3),2)</f>
      </c>
      <c s="31" t="s">
        <v>1075</v>
      </c>
      <c r="O250">
        <f>(I250*21)/100</f>
      </c>
      <c t="s">
        <v>23</v>
      </c>
    </row>
    <row r="251" spans="1:5" ht="12.75">
      <c r="A251" s="34" t="s">
        <v>53</v>
      </c>
      <c r="E251" s="35" t="s">
        <v>1297</v>
      </c>
    </row>
    <row r="252" spans="1:5" ht="12.75">
      <c r="A252" s="36" t="s">
        <v>55</v>
      </c>
      <c r="E252" s="37" t="s">
        <v>49</v>
      </c>
    </row>
    <row r="253" spans="1:5" ht="12.75">
      <c r="A253" t="s">
        <v>56</v>
      </c>
      <c r="E253" s="35" t="s">
        <v>49</v>
      </c>
    </row>
    <row r="254" spans="1:16" ht="12.75">
      <c r="A254" s="25" t="s">
        <v>47</v>
      </c>
      <c s="29" t="s">
        <v>1298</v>
      </c>
      <c s="29" t="s">
        <v>1299</v>
      </c>
      <c s="25" t="s">
        <v>49</v>
      </c>
      <c s="30" t="s">
        <v>1300</v>
      </c>
      <c s="31" t="s">
        <v>116</v>
      </c>
      <c s="32">
        <v>4.8</v>
      </c>
      <c s="33">
        <v>0</v>
      </c>
      <c s="33">
        <f>ROUND(ROUND(H254,2)*ROUND(G254,3),2)</f>
      </c>
      <c s="31" t="s">
        <v>1075</v>
      </c>
      <c r="O254">
        <f>(I254*21)/100</f>
      </c>
      <c t="s">
        <v>23</v>
      </c>
    </row>
    <row r="255" spans="1:5" ht="51">
      <c r="A255" s="34" t="s">
        <v>53</v>
      </c>
      <c r="E255" s="35" t="s">
        <v>1301</v>
      </c>
    </row>
    <row r="256" spans="1:5" ht="12.75">
      <c r="A256" s="36" t="s">
        <v>55</v>
      </c>
      <c r="E256" s="37" t="s">
        <v>1302</v>
      </c>
    </row>
    <row r="257" spans="1:5" ht="12.75">
      <c r="A257" t="s">
        <v>56</v>
      </c>
      <c r="E257" s="35" t="s">
        <v>49</v>
      </c>
    </row>
    <row r="258" spans="1:18" ht="12.75" customHeight="1">
      <c r="A258" s="6" t="s">
        <v>45</v>
      </c>
      <c s="6"/>
      <c s="39" t="s">
        <v>37</v>
      </c>
      <c s="6"/>
      <c s="27" t="s">
        <v>1303</v>
      </c>
      <c s="6"/>
      <c s="6"/>
      <c s="6"/>
      <c s="40">
        <f>0+Q258</f>
      </c>
      <c s="6"/>
      <c r="O258">
        <f>0+R258</f>
      </c>
      <c r="Q258">
        <f>0+I259+I263+I267+I271+I275+I279+I283+I287+I291</f>
      </c>
      <c>
        <f>0+O259+O263+O267+O271+O275+O279+O283+O287+O291</f>
      </c>
    </row>
    <row r="259" spans="1:16" ht="25.5">
      <c r="A259" s="25" t="s">
        <v>47</v>
      </c>
      <c s="29" t="s">
        <v>1304</v>
      </c>
      <c s="29" t="s">
        <v>1305</v>
      </c>
      <c s="25" t="s">
        <v>49</v>
      </c>
      <c s="30" t="s">
        <v>1306</v>
      </c>
      <c s="31" t="s">
        <v>116</v>
      </c>
      <c s="32">
        <v>3.713</v>
      </c>
      <c s="33">
        <v>0</v>
      </c>
      <c s="33">
        <f>ROUND(ROUND(H259,2)*ROUND(G259,3),2)</f>
      </c>
      <c s="31" t="s">
        <v>1075</v>
      </c>
      <c r="O259">
        <f>(I259*21)/100</f>
      </c>
      <c t="s">
        <v>23</v>
      </c>
    </row>
    <row r="260" spans="1:5" ht="38.25">
      <c r="A260" s="34" t="s">
        <v>53</v>
      </c>
      <c r="E260" s="35" t="s">
        <v>1307</v>
      </c>
    </row>
    <row r="261" spans="1:5" ht="25.5">
      <c r="A261" s="36" t="s">
        <v>55</v>
      </c>
      <c r="E261" s="37" t="s">
        <v>1308</v>
      </c>
    </row>
    <row r="262" spans="1:5" ht="12.75">
      <c r="A262" t="s">
        <v>56</v>
      </c>
      <c r="E262" s="35" t="s">
        <v>49</v>
      </c>
    </row>
    <row r="263" spans="1:16" ht="25.5">
      <c r="A263" s="25" t="s">
        <v>47</v>
      </c>
      <c s="29" t="s">
        <v>1309</v>
      </c>
      <c s="29" t="s">
        <v>1310</v>
      </c>
      <c s="25" t="s">
        <v>49</v>
      </c>
      <c s="30" t="s">
        <v>1311</v>
      </c>
      <c s="31" t="s">
        <v>116</v>
      </c>
      <c s="32">
        <v>17.622</v>
      </c>
      <c s="33">
        <v>0</v>
      </c>
      <c s="33">
        <f>ROUND(ROUND(H263,2)*ROUND(G263,3),2)</f>
      </c>
      <c s="31" t="s">
        <v>1075</v>
      </c>
      <c r="O263">
        <f>(I263*21)/100</f>
      </c>
      <c t="s">
        <v>23</v>
      </c>
    </row>
    <row r="264" spans="1:5" ht="38.25">
      <c r="A264" s="34" t="s">
        <v>53</v>
      </c>
      <c r="E264" s="35" t="s">
        <v>1312</v>
      </c>
    </row>
    <row r="265" spans="1:5" ht="51">
      <c r="A265" s="36" t="s">
        <v>55</v>
      </c>
      <c r="E265" s="37" t="s">
        <v>1313</v>
      </c>
    </row>
    <row r="266" spans="1:5" ht="12.75">
      <c r="A266" t="s">
        <v>56</v>
      </c>
      <c r="E266" s="35" t="s">
        <v>49</v>
      </c>
    </row>
    <row r="267" spans="1:16" ht="25.5">
      <c r="A267" s="25" t="s">
        <v>47</v>
      </c>
      <c s="29" t="s">
        <v>1314</v>
      </c>
      <c s="29" t="s">
        <v>1315</v>
      </c>
      <c s="25" t="s">
        <v>49</v>
      </c>
      <c s="30" t="s">
        <v>1316</v>
      </c>
      <c s="31" t="s">
        <v>126</v>
      </c>
      <c s="32">
        <v>0.602</v>
      </c>
      <c s="33">
        <v>0</v>
      </c>
      <c s="33">
        <f>ROUND(ROUND(H267,2)*ROUND(G267,3),2)</f>
      </c>
      <c s="31" t="s">
        <v>1075</v>
      </c>
      <c r="O267">
        <f>(I267*21)/100</f>
      </c>
      <c t="s">
        <v>23</v>
      </c>
    </row>
    <row r="268" spans="1:5" ht="25.5">
      <c r="A268" s="34" t="s">
        <v>53</v>
      </c>
      <c r="E268" s="35" t="s">
        <v>1317</v>
      </c>
    </row>
    <row r="269" spans="1:5" ht="25.5">
      <c r="A269" s="36" t="s">
        <v>55</v>
      </c>
      <c r="E269" s="37" t="s">
        <v>1318</v>
      </c>
    </row>
    <row r="270" spans="1:5" ht="12.75">
      <c r="A270" t="s">
        <v>56</v>
      </c>
      <c r="E270" s="35" t="s">
        <v>49</v>
      </c>
    </row>
    <row r="271" spans="1:16" ht="25.5">
      <c r="A271" s="25" t="s">
        <v>47</v>
      </c>
      <c s="29" t="s">
        <v>1319</v>
      </c>
      <c s="29" t="s">
        <v>1320</v>
      </c>
      <c s="25" t="s">
        <v>49</v>
      </c>
      <c s="30" t="s">
        <v>1321</v>
      </c>
      <c s="31" t="s">
        <v>126</v>
      </c>
      <c s="32">
        <v>0.803</v>
      </c>
      <c s="33">
        <v>0</v>
      </c>
      <c s="33">
        <f>ROUND(ROUND(H271,2)*ROUND(G271,3),2)</f>
      </c>
      <c s="31" t="s">
        <v>1075</v>
      </c>
      <c r="O271">
        <f>(I271*21)/100</f>
      </c>
      <c t="s">
        <v>23</v>
      </c>
    </row>
    <row r="272" spans="1:5" ht="25.5">
      <c r="A272" s="34" t="s">
        <v>53</v>
      </c>
      <c r="E272" s="35" t="s">
        <v>1322</v>
      </c>
    </row>
    <row r="273" spans="1:5" ht="25.5">
      <c r="A273" s="36" t="s">
        <v>55</v>
      </c>
      <c r="E273" s="37" t="s">
        <v>1323</v>
      </c>
    </row>
    <row r="274" spans="1:5" ht="12.75">
      <c r="A274" t="s">
        <v>56</v>
      </c>
      <c r="E274" s="35" t="s">
        <v>49</v>
      </c>
    </row>
    <row r="275" spans="1:16" ht="12.75">
      <c r="A275" s="25" t="s">
        <v>47</v>
      </c>
      <c s="29" t="s">
        <v>1324</v>
      </c>
      <c s="29" t="s">
        <v>1325</v>
      </c>
      <c s="25" t="s">
        <v>49</v>
      </c>
      <c s="30" t="s">
        <v>1326</v>
      </c>
      <c s="31" t="s">
        <v>116</v>
      </c>
      <c s="32">
        <v>0.144</v>
      </c>
      <c s="33">
        <v>0</v>
      </c>
      <c s="33">
        <f>ROUND(ROUND(H275,2)*ROUND(G275,3),2)</f>
      </c>
      <c s="31" t="s">
        <v>1075</v>
      </c>
      <c r="O275">
        <f>(I275*21)/100</f>
      </c>
      <c t="s">
        <v>23</v>
      </c>
    </row>
    <row r="276" spans="1:5" ht="12.75">
      <c r="A276" s="34" t="s">
        <v>53</v>
      </c>
      <c r="E276" s="35" t="s">
        <v>1327</v>
      </c>
    </row>
    <row r="277" spans="1:5" ht="25.5">
      <c r="A277" s="36" t="s">
        <v>55</v>
      </c>
      <c r="E277" s="37" t="s">
        <v>1328</v>
      </c>
    </row>
    <row r="278" spans="1:5" ht="12.75">
      <c r="A278" t="s">
        <v>56</v>
      </c>
      <c r="E278" s="35" t="s">
        <v>49</v>
      </c>
    </row>
    <row r="279" spans="1:16" ht="12.75">
      <c r="A279" s="25" t="s">
        <v>47</v>
      </c>
      <c s="29" t="s">
        <v>1329</v>
      </c>
      <c s="29" t="s">
        <v>1330</v>
      </c>
      <c s="25" t="s">
        <v>49</v>
      </c>
      <c s="30" t="s">
        <v>1331</v>
      </c>
      <c s="31" t="s">
        <v>116</v>
      </c>
      <c s="32">
        <v>0.144</v>
      </c>
      <c s="33">
        <v>0</v>
      </c>
      <c s="33">
        <f>ROUND(ROUND(H279,2)*ROUND(G279,3),2)</f>
      </c>
      <c s="31" t="s">
        <v>1075</v>
      </c>
      <c r="O279">
        <f>(I279*21)/100</f>
      </c>
      <c t="s">
        <v>23</v>
      </c>
    </row>
    <row r="280" spans="1:5" ht="12.75">
      <c r="A280" s="34" t="s">
        <v>53</v>
      </c>
      <c r="E280" s="35" t="s">
        <v>1332</v>
      </c>
    </row>
    <row r="281" spans="1:5" ht="12.75">
      <c r="A281" s="36" t="s">
        <v>55</v>
      </c>
      <c r="E281" s="37" t="s">
        <v>49</v>
      </c>
    </row>
    <row r="282" spans="1:5" ht="12.75">
      <c r="A282" t="s">
        <v>56</v>
      </c>
      <c r="E282" s="35" t="s">
        <v>49</v>
      </c>
    </row>
    <row r="283" spans="1:16" ht="12.75">
      <c r="A283" s="25" t="s">
        <v>47</v>
      </c>
      <c s="29" t="s">
        <v>1333</v>
      </c>
      <c s="29" t="s">
        <v>1334</v>
      </c>
      <c s="25" t="s">
        <v>49</v>
      </c>
      <c s="30" t="s">
        <v>1335</v>
      </c>
      <c s="31" t="s">
        <v>116</v>
      </c>
      <c s="32">
        <v>3.713</v>
      </c>
      <c s="33">
        <v>0</v>
      </c>
      <c s="33">
        <f>ROUND(ROUND(H283,2)*ROUND(G283,3),2)</f>
      </c>
      <c s="31" t="s">
        <v>1075</v>
      </c>
      <c r="O283">
        <f>(I283*21)/100</f>
      </c>
      <c t="s">
        <v>23</v>
      </c>
    </row>
    <row r="284" spans="1:5" ht="25.5">
      <c r="A284" s="34" t="s">
        <v>53</v>
      </c>
      <c r="E284" s="35" t="s">
        <v>1336</v>
      </c>
    </row>
    <row r="285" spans="1:5" ht="25.5">
      <c r="A285" s="36" t="s">
        <v>55</v>
      </c>
      <c r="E285" s="37" t="s">
        <v>1337</v>
      </c>
    </row>
    <row r="286" spans="1:5" ht="12.75">
      <c r="A286" t="s">
        <v>56</v>
      </c>
      <c r="E286" s="35" t="s">
        <v>49</v>
      </c>
    </row>
    <row r="287" spans="1:16" ht="12.75">
      <c r="A287" s="25" t="s">
        <v>47</v>
      </c>
      <c s="29" t="s">
        <v>1338</v>
      </c>
      <c s="29" t="s">
        <v>1339</v>
      </c>
      <c s="25" t="s">
        <v>49</v>
      </c>
      <c s="30" t="s">
        <v>1340</v>
      </c>
      <c s="31" t="s">
        <v>116</v>
      </c>
      <c s="32">
        <v>3.713</v>
      </c>
      <c s="33">
        <v>0</v>
      </c>
      <c s="33">
        <f>ROUND(ROUND(H287,2)*ROUND(G287,3),2)</f>
      </c>
      <c s="31" t="s">
        <v>1075</v>
      </c>
      <c r="O287">
        <f>(I287*21)/100</f>
      </c>
      <c t="s">
        <v>23</v>
      </c>
    </row>
    <row r="288" spans="1:5" ht="12.75">
      <c r="A288" s="34" t="s">
        <v>53</v>
      </c>
      <c r="E288" s="35" t="s">
        <v>1341</v>
      </c>
    </row>
    <row r="289" spans="1:5" ht="25.5">
      <c r="A289" s="36" t="s">
        <v>55</v>
      </c>
      <c r="E289" s="37" t="s">
        <v>1342</v>
      </c>
    </row>
    <row r="290" spans="1:5" ht="12.75">
      <c r="A290" t="s">
        <v>56</v>
      </c>
      <c r="E290" s="35" t="s">
        <v>49</v>
      </c>
    </row>
    <row r="291" spans="1:16" ht="12.75">
      <c r="A291" s="25" t="s">
        <v>47</v>
      </c>
      <c s="29" t="s">
        <v>1343</v>
      </c>
      <c s="29" t="s">
        <v>1344</v>
      </c>
      <c s="25" t="s">
        <v>49</v>
      </c>
      <c s="30" t="s">
        <v>1345</v>
      </c>
      <c s="31" t="s">
        <v>116</v>
      </c>
      <c s="32">
        <v>8.033</v>
      </c>
      <c s="33">
        <v>0</v>
      </c>
      <c s="33">
        <f>ROUND(ROUND(H291,2)*ROUND(G291,3),2)</f>
      </c>
      <c s="31" t="s">
        <v>1075</v>
      </c>
      <c r="O291">
        <f>(I291*21)/100</f>
      </c>
      <c t="s">
        <v>23</v>
      </c>
    </row>
    <row r="292" spans="1:5" ht="12.75">
      <c r="A292" s="34" t="s">
        <v>53</v>
      </c>
      <c r="E292" s="35" t="s">
        <v>1346</v>
      </c>
    </row>
    <row r="293" spans="1:5" ht="25.5">
      <c r="A293" s="36" t="s">
        <v>55</v>
      </c>
      <c r="E293" s="37" t="s">
        <v>1347</v>
      </c>
    </row>
    <row r="294" spans="1:5" ht="12.75">
      <c r="A294" t="s">
        <v>56</v>
      </c>
      <c r="E294" s="35" t="s">
        <v>49</v>
      </c>
    </row>
    <row r="295" spans="1:18" ht="12.75" customHeight="1">
      <c r="A295" s="6" t="s">
        <v>45</v>
      </c>
      <c s="6"/>
      <c s="39" t="s">
        <v>1348</v>
      </c>
      <c s="6"/>
      <c s="27" t="s">
        <v>1349</v>
      </c>
      <c s="6"/>
      <c s="6"/>
      <c s="6"/>
      <c s="40">
        <f>0+Q295</f>
      </c>
      <c s="6"/>
      <c r="O295">
        <f>0+R295</f>
      </c>
      <c r="Q295">
        <f>0+I296+I300+I304+I308+I312+I316+I320</f>
      </c>
      <c>
        <f>0+O296+O300+O304+O308+O312+O316+O320</f>
      </c>
    </row>
    <row r="296" spans="1:16" ht="12.75">
      <c r="A296" s="25" t="s">
        <v>47</v>
      </c>
      <c s="29" t="s">
        <v>376</v>
      </c>
      <c s="29" t="s">
        <v>1350</v>
      </c>
      <c s="25" t="s">
        <v>49</v>
      </c>
      <c s="30" t="s">
        <v>1351</v>
      </c>
      <c s="31" t="s">
        <v>116</v>
      </c>
      <c s="32">
        <v>52.274</v>
      </c>
      <c s="33">
        <v>0</v>
      </c>
      <c s="33">
        <f>ROUND(ROUND(H296,2)*ROUND(G296,3),2)</f>
      </c>
      <c s="31" t="s">
        <v>1075</v>
      </c>
      <c r="O296">
        <f>(I296*21)/100</f>
      </c>
      <c t="s">
        <v>23</v>
      </c>
    </row>
    <row r="297" spans="1:5" ht="12.75">
      <c r="A297" s="34" t="s">
        <v>53</v>
      </c>
      <c r="E297" s="35" t="s">
        <v>1352</v>
      </c>
    </row>
    <row r="298" spans="1:5" ht="25.5">
      <c r="A298" s="36" t="s">
        <v>55</v>
      </c>
      <c r="E298" s="37" t="s">
        <v>1353</v>
      </c>
    </row>
    <row r="299" spans="1:5" ht="12.75">
      <c r="A299" t="s">
        <v>56</v>
      </c>
      <c r="E299" s="35" t="s">
        <v>49</v>
      </c>
    </row>
    <row r="300" spans="1:16" ht="12.75">
      <c r="A300" s="25" t="s">
        <v>47</v>
      </c>
      <c s="29" t="s">
        <v>1354</v>
      </c>
      <c s="29" t="s">
        <v>1355</v>
      </c>
      <c s="25" t="s">
        <v>49</v>
      </c>
      <c s="30" t="s">
        <v>1356</v>
      </c>
      <c s="31" t="s">
        <v>116</v>
      </c>
      <c s="32">
        <v>94.989</v>
      </c>
      <c s="33">
        <v>0</v>
      </c>
      <c s="33">
        <f>ROUND(ROUND(H300,2)*ROUND(G300,3),2)</f>
      </c>
      <c s="31" t="s">
        <v>1075</v>
      </c>
      <c r="O300">
        <f>(I300*21)/100</f>
      </c>
      <c t="s">
        <v>23</v>
      </c>
    </row>
    <row r="301" spans="1:5" ht="12.75">
      <c r="A301" s="34" t="s">
        <v>53</v>
      </c>
      <c r="E301" s="35" t="s">
        <v>1357</v>
      </c>
    </row>
    <row r="302" spans="1:5" ht="25.5">
      <c r="A302" s="36" t="s">
        <v>55</v>
      </c>
      <c r="E302" s="37" t="s">
        <v>1358</v>
      </c>
    </row>
    <row r="303" spans="1:5" ht="12.75">
      <c r="A303" t="s">
        <v>56</v>
      </c>
      <c r="E303" s="35" t="s">
        <v>49</v>
      </c>
    </row>
    <row r="304" spans="1:16" ht="12.75">
      <c r="A304" s="25" t="s">
        <v>47</v>
      </c>
      <c s="29" t="s">
        <v>1359</v>
      </c>
      <c s="29" t="s">
        <v>1360</v>
      </c>
      <c s="25" t="s">
        <v>49</v>
      </c>
      <c s="30" t="s">
        <v>1361</v>
      </c>
      <c s="31" t="s">
        <v>116</v>
      </c>
      <c s="32">
        <v>16.065</v>
      </c>
      <c s="33">
        <v>0</v>
      </c>
      <c s="33">
        <f>ROUND(ROUND(H304,2)*ROUND(G304,3),2)</f>
      </c>
      <c s="31" t="s">
        <v>1075</v>
      </c>
      <c r="O304">
        <f>(I304*21)/100</f>
      </c>
      <c t="s">
        <v>23</v>
      </c>
    </row>
    <row r="305" spans="1:5" ht="25.5">
      <c r="A305" s="34" t="s">
        <v>53</v>
      </c>
      <c r="E305" s="35" t="s">
        <v>1362</v>
      </c>
    </row>
    <row r="306" spans="1:5" ht="25.5">
      <c r="A306" s="36" t="s">
        <v>55</v>
      </c>
      <c r="E306" s="37" t="s">
        <v>1363</v>
      </c>
    </row>
    <row r="307" spans="1:5" ht="12.75">
      <c r="A307" t="s">
        <v>56</v>
      </c>
      <c r="E307" s="35" t="s">
        <v>49</v>
      </c>
    </row>
    <row r="308" spans="1:16" ht="12.75">
      <c r="A308" s="25" t="s">
        <v>47</v>
      </c>
      <c s="29" t="s">
        <v>1364</v>
      </c>
      <c s="29" t="s">
        <v>1365</v>
      </c>
      <c s="25" t="s">
        <v>49</v>
      </c>
      <c s="30" t="s">
        <v>1366</v>
      </c>
      <c s="31" t="s">
        <v>116</v>
      </c>
      <c s="32">
        <v>28.786</v>
      </c>
      <c s="33">
        <v>0</v>
      </c>
      <c s="33">
        <f>ROUND(ROUND(H308,2)*ROUND(G308,3),2)</f>
      </c>
      <c s="31" t="s">
        <v>1075</v>
      </c>
      <c r="O308">
        <f>(I308*21)/100</f>
      </c>
      <c t="s">
        <v>23</v>
      </c>
    </row>
    <row r="309" spans="1:5" ht="25.5">
      <c r="A309" s="34" t="s">
        <v>53</v>
      </c>
      <c r="E309" s="35" t="s">
        <v>1367</v>
      </c>
    </row>
    <row r="310" spans="1:5" ht="25.5">
      <c r="A310" s="36" t="s">
        <v>55</v>
      </c>
      <c r="E310" s="37" t="s">
        <v>1368</v>
      </c>
    </row>
    <row r="311" spans="1:5" ht="12.75">
      <c r="A311" t="s">
        <v>56</v>
      </c>
      <c r="E311" s="35" t="s">
        <v>49</v>
      </c>
    </row>
    <row r="312" spans="1:16" ht="12.75">
      <c r="A312" s="25" t="s">
        <v>47</v>
      </c>
      <c s="29" t="s">
        <v>1369</v>
      </c>
      <c s="29" t="s">
        <v>1370</v>
      </c>
      <c s="25" t="s">
        <v>49</v>
      </c>
      <c s="30" t="s">
        <v>1371</v>
      </c>
      <c s="31" t="s">
        <v>116</v>
      </c>
      <c s="32">
        <v>32.13</v>
      </c>
      <c s="33">
        <v>0</v>
      </c>
      <c s="33">
        <f>ROUND(ROUND(H312,2)*ROUND(G312,3),2)</f>
      </c>
      <c s="31" t="s">
        <v>1075</v>
      </c>
      <c r="O312">
        <f>(I312*21)/100</f>
      </c>
      <c t="s">
        <v>23</v>
      </c>
    </row>
    <row r="313" spans="1:5" ht="12.75">
      <c r="A313" s="34" t="s">
        <v>53</v>
      </c>
      <c r="E313" s="35" t="s">
        <v>1372</v>
      </c>
    </row>
    <row r="314" spans="1:5" ht="51">
      <c r="A314" s="36" t="s">
        <v>55</v>
      </c>
      <c r="E314" s="37" t="s">
        <v>1373</v>
      </c>
    </row>
    <row r="315" spans="1:5" ht="12.75">
      <c r="A315" t="s">
        <v>56</v>
      </c>
      <c r="E315" s="35" t="s">
        <v>49</v>
      </c>
    </row>
    <row r="316" spans="1:16" ht="12.75">
      <c r="A316" s="25" t="s">
        <v>47</v>
      </c>
      <c s="29" t="s">
        <v>1374</v>
      </c>
      <c s="29" t="s">
        <v>1375</v>
      </c>
      <c s="25" t="s">
        <v>49</v>
      </c>
      <c s="30" t="s">
        <v>1376</v>
      </c>
      <c s="31" t="s">
        <v>116</v>
      </c>
      <c s="32">
        <v>58.336</v>
      </c>
      <c s="33">
        <v>0</v>
      </c>
      <c s="33">
        <f>ROUND(ROUND(H316,2)*ROUND(G316,3),2)</f>
      </c>
      <c s="31" t="s">
        <v>1075</v>
      </c>
      <c r="O316">
        <f>(I316*21)/100</f>
      </c>
      <c t="s">
        <v>23</v>
      </c>
    </row>
    <row r="317" spans="1:5" ht="12.75">
      <c r="A317" s="34" t="s">
        <v>53</v>
      </c>
      <c r="E317" s="35" t="s">
        <v>1377</v>
      </c>
    </row>
    <row r="318" spans="1:5" ht="76.5">
      <c r="A318" s="36" t="s">
        <v>55</v>
      </c>
      <c r="E318" s="37" t="s">
        <v>1378</v>
      </c>
    </row>
    <row r="319" spans="1:5" ht="12.75">
      <c r="A319" t="s">
        <v>56</v>
      </c>
      <c r="E319" s="35" t="s">
        <v>49</v>
      </c>
    </row>
    <row r="320" spans="1:16" ht="12.75">
      <c r="A320" s="25" t="s">
        <v>47</v>
      </c>
      <c s="29" t="s">
        <v>1379</v>
      </c>
      <c s="29" t="s">
        <v>1380</v>
      </c>
      <c s="25" t="s">
        <v>49</v>
      </c>
      <c s="30" t="s">
        <v>1381</v>
      </c>
      <c s="31" t="s">
        <v>104</v>
      </c>
      <c s="32">
        <v>0.22</v>
      </c>
      <c s="33">
        <v>0</v>
      </c>
      <c s="33">
        <f>ROUND(ROUND(H320,2)*ROUND(G320,3),2)</f>
      </c>
      <c s="31" t="s">
        <v>1075</v>
      </c>
      <c r="O320">
        <f>(I320*21)/100</f>
      </c>
      <c t="s">
        <v>23</v>
      </c>
    </row>
    <row r="321" spans="1:5" ht="38.25">
      <c r="A321" s="34" t="s">
        <v>53</v>
      </c>
      <c r="E321" s="35" t="s">
        <v>1382</v>
      </c>
    </row>
    <row r="322" spans="1:5" ht="12.75">
      <c r="A322" s="36" t="s">
        <v>55</v>
      </c>
      <c r="E322" s="37" t="s">
        <v>49</v>
      </c>
    </row>
    <row r="323" spans="1:5" ht="12.75">
      <c r="A323" t="s">
        <v>56</v>
      </c>
      <c r="E323" s="35" t="s">
        <v>49</v>
      </c>
    </row>
    <row r="324" spans="1:18" ht="12.75" customHeight="1">
      <c r="A324" s="6" t="s">
        <v>45</v>
      </c>
      <c s="6"/>
      <c s="39" t="s">
        <v>1383</v>
      </c>
      <c s="6"/>
      <c s="27" t="s">
        <v>1384</v>
      </c>
      <c s="6"/>
      <c s="6"/>
      <c s="6"/>
      <c s="40">
        <f>0+Q324</f>
      </c>
      <c s="6"/>
      <c r="O324">
        <f>0+R324</f>
      </c>
      <c r="Q324">
        <f>0+I325+I329+I333</f>
      </c>
      <c>
        <f>0+O325+O329+O333</f>
      </c>
    </row>
    <row r="325" spans="1:16" ht="12.75">
      <c r="A325" s="25" t="s">
        <v>47</v>
      </c>
      <c s="29" t="s">
        <v>1385</v>
      </c>
      <c s="29" t="s">
        <v>1386</v>
      </c>
      <c s="25" t="s">
        <v>49</v>
      </c>
      <c s="30" t="s">
        <v>1387</v>
      </c>
      <c s="31" t="s">
        <v>51</v>
      </c>
      <c s="32">
        <v>3</v>
      </c>
      <c s="33">
        <v>0</v>
      </c>
      <c s="33">
        <f>ROUND(ROUND(H325,2)*ROUND(G325,3),2)</f>
      </c>
      <c s="31"/>
      <c r="O325">
        <f>(I325*21)/100</f>
      </c>
      <c t="s">
        <v>23</v>
      </c>
    </row>
    <row r="326" spans="1:5" ht="12.75">
      <c r="A326" s="34" t="s">
        <v>53</v>
      </c>
      <c r="E326" s="35" t="s">
        <v>1387</v>
      </c>
    </row>
    <row r="327" spans="1:5" ht="12.75">
      <c r="A327" s="36" t="s">
        <v>55</v>
      </c>
      <c r="E327" s="37" t="s">
        <v>49</v>
      </c>
    </row>
    <row r="328" spans="1:5" ht="12.75">
      <c r="A328" t="s">
        <v>56</v>
      </c>
      <c r="E328" s="35" t="s">
        <v>49</v>
      </c>
    </row>
    <row r="329" spans="1:16" ht="12.75">
      <c r="A329" s="25" t="s">
        <v>47</v>
      </c>
      <c s="29" t="s">
        <v>1388</v>
      </c>
      <c s="29" t="s">
        <v>1389</v>
      </c>
      <c s="25" t="s">
        <v>49</v>
      </c>
      <c s="30" t="s">
        <v>1390</v>
      </c>
      <c s="31" t="s">
        <v>121</v>
      </c>
      <c s="32">
        <v>6</v>
      </c>
      <c s="33">
        <v>0</v>
      </c>
      <c s="33">
        <f>ROUND(ROUND(H329,2)*ROUND(G329,3),2)</f>
      </c>
      <c s="31" t="s">
        <v>1075</v>
      </c>
      <c r="O329">
        <f>(I329*21)/100</f>
      </c>
      <c t="s">
        <v>23</v>
      </c>
    </row>
    <row r="330" spans="1:5" ht="12.75">
      <c r="A330" s="34" t="s">
        <v>53</v>
      </c>
      <c r="E330" s="35" t="s">
        <v>1391</v>
      </c>
    </row>
    <row r="331" spans="1:5" ht="76.5">
      <c r="A331" s="36" t="s">
        <v>55</v>
      </c>
      <c r="E331" s="37" t="s">
        <v>1392</v>
      </c>
    </row>
    <row r="332" spans="1:5" ht="12.75">
      <c r="A332" t="s">
        <v>56</v>
      </c>
      <c r="E332" s="35" t="s">
        <v>49</v>
      </c>
    </row>
    <row r="333" spans="1:16" ht="12.75">
      <c r="A333" s="25" t="s">
        <v>47</v>
      </c>
      <c s="29" t="s">
        <v>1393</v>
      </c>
      <c s="29" t="s">
        <v>1394</v>
      </c>
      <c s="25" t="s">
        <v>49</v>
      </c>
      <c s="30" t="s">
        <v>1395</v>
      </c>
      <c s="31" t="s">
        <v>104</v>
      </c>
      <c s="32">
        <v>0.006</v>
      </c>
      <c s="33">
        <v>0</v>
      </c>
      <c s="33">
        <f>ROUND(ROUND(H333,2)*ROUND(G333,3),2)</f>
      </c>
      <c s="31" t="s">
        <v>1075</v>
      </c>
      <c r="O333">
        <f>(I333*21)/100</f>
      </c>
      <c t="s">
        <v>23</v>
      </c>
    </row>
    <row r="334" spans="1:5" ht="25.5">
      <c r="A334" s="34" t="s">
        <v>53</v>
      </c>
      <c r="E334" s="35" t="s">
        <v>1396</v>
      </c>
    </row>
    <row r="335" spans="1:5" ht="12.75">
      <c r="A335" s="36" t="s">
        <v>55</v>
      </c>
      <c r="E335" s="37" t="s">
        <v>49</v>
      </c>
    </row>
    <row r="336" spans="1:5" ht="12.75">
      <c r="A336" t="s">
        <v>56</v>
      </c>
      <c r="E336" s="35" t="s">
        <v>49</v>
      </c>
    </row>
    <row r="337" spans="1:18" ht="12.75" customHeight="1">
      <c r="A337" s="6" t="s">
        <v>45</v>
      </c>
      <c s="6"/>
      <c s="39" t="s">
        <v>1397</v>
      </c>
      <c s="6"/>
      <c s="27" t="s">
        <v>1398</v>
      </c>
      <c s="6"/>
      <c s="6"/>
      <c s="6"/>
      <c s="40">
        <f>0+Q337</f>
      </c>
      <c s="6"/>
      <c r="O337">
        <f>0+R337</f>
      </c>
      <c r="Q337">
        <f>0+I338+I342+I346+I350+I354+I358+I362+I366+I370+I374</f>
      </c>
      <c>
        <f>0+O338+O342+O346+O350+O354+O358+O362+O366+O370+O374</f>
      </c>
    </row>
    <row r="338" spans="1:16" ht="12.75">
      <c r="A338" s="25" t="s">
        <v>47</v>
      </c>
      <c s="29" t="s">
        <v>1399</v>
      </c>
      <c s="29" t="s">
        <v>1400</v>
      </c>
      <c s="25" t="s">
        <v>49</v>
      </c>
      <c s="30" t="s">
        <v>1401</v>
      </c>
      <c s="31" t="s">
        <v>51</v>
      </c>
      <c s="32">
        <v>2</v>
      </c>
      <c s="33">
        <v>0</v>
      </c>
      <c s="33">
        <f>ROUND(ROUND(H338,2)*ROUND(G338,3),2)</f>
      </c>
      <c s="31"/>
      <c r="O338">
        <f>(I338*21)/100</f>
      </c>
      <c t="s">
        <v>23</v>
      </c>
    </row>
    <row r="339" spans="1:5" ht="12.75">
      <c r="A339" s="34" t="s">
        <v>53</v>
      </c>
      <c r="E339" s="35" t="s">
        <v>1401</v>
      </c>
    </row>
    <row r="340" spans="1:5" ht="51">
      <c r="A340" s="36" t="s">
        <v>55</v>
      </c>
      <c r="E340" s="37" t="s">
        <v>1402</v>
      </c>
    </row>
    <row r="341" spans="1:5" ht="12.75">
      <c r="A341" t="s">
        <v>56</v>
      </c>
      <c r="E341" s="35" t="s">
        <v>49</v>
      </c>
    </row>
    <row r="342" spans="1:16" ht="12.75">
      <c r="A342" s="25" t="s">
        <v>47</v>
      </c>
      <c s="29" t="s">
        <v>1403</v>
      </c>
      <c s="29" t="s">
        <v>1404</v>
      </c>
      <c s="25" t="s">
        <v>49</v>
      </c>
      <c s="30" t="s">
        <v>1405</v>
      </c>
      <c s="31" t="s">
        <v>121</v>
      </c>
      <c s="32">
        <v>1</v>
      </c>
      <c s="33">
        <v>0</v>
      </c>
      <c s="33">
        <f>ROUND(ROUND(H342,2)*ROUND(G342,3),2)</f>
      </c>
      <c s="31"/>
      <c r="O342">
        <f>(I342*21)/100</f>
      </c>
      <c t="s">
        <v>23</v>
      </c>
    </row>
    <row r="343" spans="1:5" ht="12.75">
      <c r="A343" s="34" t="s">
        <v>53</v>
      </c>
      <c r="E343" s="35" t="s">
        <v>1405</v>
      </c>
    </row>
    <row r="344" spans="1:5" ht="38.25">
      <c r="A344" s="36" t="s">
        <v>55</v>
      </c>
      <c r="E344" s="37" t="s">
        <v>1406</v>
      </c>
    </row>
    <row r="345" spans="1:5" ht="12.75">
      <c r="A345" t="s">
        <v>56</v>
      </c>
      <c r="E345" s="35" t="s">
        <v>49</v>
      </c>
    </row>
    <row r="346" spans="1:16" ht="12.75">
      <c r="A346" s="25" t="s">
        <v>47</v>
      </c>
      <c s="29" t="s">
        <v>1407</v>
      </c>
      <c s="29" t="s">
        <v>1408</v>
      </c>
      <c s="25" t="s">
        <v>49</v>
      </c>
      <c s="30" t="s">
        <v>1409</v>
      </c>
      <c s="31" t="s">
        <v>121</v>
      </c>
      <c s="32">
        <v>2</v>
      </c>
      <c s="33">
        <v>0</v>
      </c>
      <c s="33">
        <f>ROUND(ROUND(H346,2)*ROUND(G346,3),2)</f>
      </c>
      <c s="31"/>
      <c r="O346">
        <f>(I346*21)/100</f>
      </c>
      <c t="s">
        <v>23</v>
      </c>
    </row>
    <row r="347" spans="1:5" ht="12.75">
      <c r="A347" s="34" t="s">
        <v>53</v>
      </c>
      <c r="E347" s="35" t="s">
        <v>1409</v>
      </c>
    </row>
    <row r="348" spans="1:5" ht="38.25">
      <c r="A348" s="36" t="s">
        <v>55</v>
      </c>
      <c r="E348" s="37" t="s">
        <v>1410</v>
      </c>
    </row>
    <row r="349" spans="1:5" ht="12.75">
      <c r="A349" t="s">
        <v>56</v>
      </c>
      <c r="E349" s="35" t="s">
        <v>49</v>
      </c>
    </row>
    <row r="350" spans="1:16" ht="12.75">
      <c r="A350" s="25" t="s">
        <v>47</v>
      </c>
      <c s="29" t="s">
        <v>1411</v>
      </c>
      <c s="29" t="s">
        <v>1412</v>
      </c>
      <c s="25" t="s">
        <v>49</v>
      </c>
      <c s="30" t="s">
        <v>1413</v>
      </c>
      <c s="31" t="s">
        <v>121</v>
      </c>
      <c s="32">
        <v>2</v>
      </c>
      <c s="33">
        <v>0</v>
      </c>
      <c s="33">
        <f>ROUND(ROUND(H350,2)*ROUND(G350,3),2)</f>
      </c>
      <c s="31"/>
      <c r="O350">
        <f>(I350*21)/100</f>
      </c>
      <c t="s">
        <v>23</v>
      </c>
    </row>
    <row r="351" spans="1:5" ht="12.75">
      <c r="A351" s="34" t="s">
        <v>53</v>
      </c>
      <c r="E351" s="35" t="s">
        <v>1413</v>
      </c>
    </row>
    <row r="352" spans="1:5" ht="38.25">
      <c r="A352" s="36" t="s">
        <v>55</v>
      </c>
      <c r="E352" s="37" t="s">
        <v>1414</v>
      </c>
    </row>
    <row r="353" spans="1:5" ht="12.75">
      <c r="A353" t="s">
        <v>56</v>
      </c>
      <c r="E353" s="35" t="s">
        <v>49</v>
      </c>
    </row>
    <row r="354" spans="1:16" ht="12.75">
      <c r="A354" s="25" t="s">
        <v>47</v>
      </c>
      <c s="29" t="s">
        <v>1415</v>
      </c>
      <c s="29" t="s">
        <v>1416</v>
      </c>
      <c s="25" t="s">
        <v>49</v>
      </c>
      <c s="30" t="s">
        <v>1417</v>
      </c>
      <c s="31" t="s">
        <v>121</v>
      </c>
      <c s="32">
        <v>1</v>
      </c>
      <c s="33">
        <v>0</v>
      </c>
      <c s="33">
        <f>ROUND(ROUND(H354,2)*ROUND(G354,3),2)</f>
      </c>
      <c s="31"/>
      <c r="O354">
        <f>(I354*21)/100</f>
      </c>
      <c t="s">
        <v>23</v>
      </c>
    </row>
    <row r="355" spans="1:5" ht="12.75">
      <c r="A355" s="34" t="s">
        <v>53</v>
      </c>
      <c r="E355" s="35" t="s">
        <v>1417</v>
      </c>
    </row>
    <row r="356" spans="1:5" ht="38.25">
      <c r="A356" s="36" t="s">
        <v>55</v>
      </c>
      <c r="E356" s="37" t="s">
        <v>1418</v>
      </c>
    </row>
    <row r="357" spans="1:5" ht="12.75">
      <c r="A357" t="s">
        <v>56</v>
      </c>
      <c r="E357" s="35" t="s">
        <v>49</v>
      </c>
    </row>
    <row r="358" spans="1:16" ht="12.75">
      <c r="A358" s="25" t="s">
        <v>47</v>
      </c>
      <c s="29" t="s">
        <v>1419</v>
      </c>
      <c s="29" t="s">
        <v>1420</v>
      </c>
      <c s="25" t="s">
        <v>49</v>
      </c>
      <c s="30" t="s">
        <v>1421</v>
      </c>
      <c s="31" t="s">
        <v>121</v>
      </c>
      <c s="32">
        <v>2</v>
      </c>
      <c s="33">
        <v>0</v>
      </c>
      <c s="33">
        <f>ROUND(ROUND(H358,2)*ROUND(G358,3),2)</f>
      </c>
      <c s="31"/>
      <c r="O358">
        <f>(I358*21)/100</f>
      </c>
      <c t="s">
        <v>23</v>
      </c>
    </row>
    <row r="359" spans="1:5" ht="12.75">
      <c r="A359" s="34" t="s">
        <v>53</v>
      </c>
      <c r="E359" s="35" t="s">
        <v>1421</v>
      </c>
    </row>
    <row r="360" spans="1:5" ht="38.25">
      <c r="A360" s="36" t="s">
        <v>55</v>
      </c>
      <c r="E360" s="37" t="s">
        <v>1422</v>
      </c>
    </row>
    <row r="361" spans="1:5" ht="12.75">
      <c r="A361" t="s">
        <v>56</v>
      </c>
      <c r="E361" s="35" t="s">
        <v>49</v>
      </c>
    </row>
    <row r="362" spans="1:16" ht="12.75">
      <c r="A362" s="25" t="s">
        <v>47</v>
      </c>
      <c s="29" t="s">
        <v>1423</v>
      </c>
      <c s="29" t="s">
        <v>1424</v>
      </c>
      <c s="25" t="s">
        <v>49</v>
      </c>
      <c s="30" t="s">
        <v>1425</v>
      </c>
      <c s="31" t="s">
        <v>121</v>
      </c>
      <c s="32">
        <v>29</v>
      </c>
      <c s="33">
        <v>0</v>
      </c>
      <c s="33">
        <f>ROUND(ROUND(H362,2)*ROUND(G362,3),2)</f>
      </c>
      <c s="31"/>
      <c r="O362">
        <f>(I362*21)/100</f>
      </c>
      <c t="s">
        <v>23</v>
      </c>
    </row>
    <row r="363" spans="1:5" ht="12.75">
      <c r="A363" s="34" t="s">
        <v>53</v>
      </c>
      <c r="E363" s="35" t="s">
        <v>1425</v>
      </c>
    </row>
    <row r="364" spans="1:5" ht="25.5">
      <c r="A364" s="36" t="s">
        <v>55</v>
      </c>
      <c r="E364" s="37" t="s">
        <v>1426</v>
      </c>
    </row>
    <row r="365" spans="1:5" ht="12.75">
      <c r="A365" t="s">
        <v>56</v>
      </c>
      <c r="E365" s="35" t="s">
        <v>49</v>
      </c>
    </row>
    <row r="366" spans="1:16" ht="12.75">
      <c r="A366" s="25" t="s">
        <v>47</v>
      </c>
      <c s="29" t="s">
        <v>1427</v>
      </c>
      <c s="29" t="s">
        <v>1428</v>
      </c>
      <c s="25" t="s">
        <v>49</v>
      </c>
      <c s="30" t="s">
        <v>1429</v>
      </c>
      <c s="31" t="s">
        <v>121</v>
      </c>
      <c s="32">
        <v>17</v>
      </c>
      <c s="33">
        <v>0</v>
      </c>
      <c s="33">
        <f>ROUND(ROUND(H366,2)*ROUND(G366,3),2)</f>
      </c>
      <c s="31"/>
      <c r="O366">
        <f>(I366*21)/100</f>
      </c>
      <c t="s">
        <v>23</v>
      </c>
    </row>
    <row r="367" spans="1:5" ht="12.75">
      <c r="A367" s="34" t="s">
        <v>53</v>
      </c>
      <c r="E367" s="35" t="s">
        <v>1429</v>
      </c>
    </row>
    <row r="368" spans="1:5" ht="25.5">
      <c r="A368" s="36" t="s">
        <v>55</v>
      </c>
      <c r="E368" s="37" t="s">
        <v>1430</v>
      </c>
    </row>
    <row r="369" spans="1:5" ht="12.75">
      <c r="A369" t="s">
        <v>56</v>
      </c>
      <c r="E369" s="35" t="s">
        <v>49</v>
      </c>
    </row>
    <row r="370" spans="1:16" ht="12.75">
      <c r="A370" s="25" t="s">
        <v>47</v>
      </c>
      <c s="29" t="s">
        <v>1431</v>
      </c>
      <c s="29" t="s">
        <v>1432</v>
      </c>
      <c s="25" t="s">
        <v>49</v>
      </c>
      <c s="30" t="s">
        <v>1433</v>
      </c>
      <c s="31" t="s">
        <v>121</v>
      </c>
      <c s="32">
        <v>2</v>
      </c>
      <c s="33">
        <v>0</v>
      </c>
      <c s="33">
        <f>ROUND(ROUND(H370,2)*ROUND(G370,3),2)</f>
      </c>
      <c s="31"/>
      <c r="O370">
        <f>(I370*21)/100</f>
      </c>
      <c t="s">
        <v>23</v>
      </c>
    </row>
    <row r="371" spans="1:5" ht="12.75">
      <c r="A371" s="34" t="s">
        <v>53</v>
      </c>
      <c r="E371" s="35" t="s">
        <v>1433</v>
      </c>
    </row>
    <row r="372" spans="1:5" ht="38.25">
      <c r="A372" s="36" t="s">
        <v>55</v>
      </c>
      <c r="E372" s="37" t="s">
        <v>1434</v>
      </c>
    </row>
    <row r="373" spans="1:5" ht="12.75">
      <c r="A373" t="s">
        <v>56</v>
      </c>
      <c r="E373" s="35" t="s">
        <v>49</v>
      </c>
    </row>
    <row r="374" spans="1:16" ht="12.75">
      <c r="A374" s="25" t="s">
        <v>47</v>
      </c>
      <c s="29" t="s">
        <v>1435</v>
      </c>
      <c s="29" t="s">
        <v>1436</v>
      </c>
      <c s="25" t="s">
        <v>49</v>
      </c>
      <c s="30" t="s">
        <v>1437</v>
      </c>
      <c s="31" t="s">
        <v>104</v>
      </c>
      <c s="32">
        <v>2.635</v>
      </c>
      <c s="33">
        <v>0</v>
      </c>
      <c s="33">
        <f>ROUND(ROUND(H374,2)*ROUND(G374,3),2)</f>
      </c>
      <c s="31" t="s">
        <v>1075</v>
      </c>
      <c r="O374">
        <f>(I374*21)/100</f>
      </c>
      <c t="s">
        <v>23</v>
      </c>
    </row>
    <row r="375" spans="1:5" ht="25.5">
      <c r="A375" s="34" t="s">
        <v>53</v>
      </c>
      <c r="E375" s="35" t="s">
        <v>1438</v>
      </c>
    </row>
    <row r="376" spans="1:5" ht="12.75">
      <c r="A376" s="36" t="s">
        <v>55</v>
      </c>
      <c r="E376" s="37" t="s">
        <v>49</v>
      </c>
    </row>
    <row r="377" spans="1:5" ht="12.75">
      <c r="A377" t="s">
        <v>56</v>
      </c>
      <c r="E377" s="35" t="s">
        <v>49</v>
      </c>
    </row>
    <row r="378" spans="1:18" ht="12.75" customHeight="1">
      <c r="A378" s="6" t="s">
        <v>45</v>
      </c>
      <c s="6"/>
      <c s="39" t="s">
        <v>77</v>
      </c>
      <c s="6"/>
      <c s="27" t="s">
        <v>820</v>
      </c>
      <c s="6"/>
      <c s="6"/>
      <c s="6"/>
      <c s="40">
        <f>0+Q378</f>
      </c>
      <c s="6"/>
      <c r="O378">
        <f>0+R378</f>
      </c>
      <c r="Q378">
        <f>0+I379+I383+I387+I391+I395+I399+I403+I407+I411+I415+I419+I423+I427+I431+I435+I439+I443+I447+I451+I455+I459+I463+I467+I471+I475+I479+I483+I487+I491+I495+I499+I503+I507+I511+I515+I519+I523+I527+I531+I535+I539+I543+I547+I551+I555+I559+I563+I567+I571+I575+I579+I583+I587+I591+I595+I599+I603+I607+I611+I615+I619+I623+I627+I631+I635+I639+I643+I647+I651+I655+I659+I663+I667+I671+I675+I679+I683+I687+I691+I695+I699+I703+I707+I711+I715+I719+I723+I727+I731+I735+I739+I743+I747+I751+I755+I759+I763+I767+I771+I775+I779+I783+I787+I791+I795+I799+I803+I807+I811+I815+I819+I823+I827+I831+I835+I839+I843+I847+I851+I855+I859+I863+I867+I871+I875+I879+I883+I887+I891+I895+I899+I903+I907+I911+I915+I919+I923+I927+I931+I935+I939+I943+I947+I951+I955+I959+I963+I967+I971</f>
      </c>
      <c>
        <f>0+O379+O383+O387+O391+O395+O399+O403+O407+O411+O415+O419+O423+O427+O431+O435+O439+O443+O447+O451+O455+O459+O463+O467+O471+O475+O479+O483+O487+O491+O495+O499+O503+O507+O511+O515+O519+O523+O527+O531+O535+O539+O543+O547+O551+O555+O559+O563+O567+O571+O575+O579+O583+O587+O591+O595+O599+O603+O607+O611+O615+O619+O623+O627+O631+O635+O639+O643+O647+O651+O655+O659+O663+O667+O671+O675+O679+O683+O687+O691+O695+O699+O703+O707+O711+O715+O719+O723+O727+O731+O735+O739+O743+O747+O751+O755+O759+O763+O767+O771+O775+O779+O783+O787+O791+O795+O799+O803+O807+O811+O815+O819+O823+O827+O831+O835+O839+O843+O847+O851+O855+O859+O863+O867+O871+O875+O879+O883+O887+O891+O895+O899+O903+O907+O911+O915+O919+O923+O927+O931+O935+O939+O943+O947+O951+O955+O959+O963+O967+O971</f>
      </c>
    </row>
    <row r="379" spans="1:16" ht="12.75">
      <c r="A379" s="25" t="s">
        <v>47</v>
      </c>
      <c s="29" t="s">
        <v>381</v>
      </c>
      <c s="29" t="s">
        <v>1439</v>
      </c>
      <c s="25" t="s">
        <v>49</v>
      </c>
      <c s="30" t="s">
        <v>1440</v>
      </c>
      <c s="31" t="s">
        <v>142</v>
      </c>
      <c s="32">
        <v>20.3</v>
      </c>
      <c s="33">
        <v>0</v>
      </c>
      <c s="33">
        <f>ROUND(ROUND(H379,2)*ROUND(G379,3),2)</f>
      </c>
      <c s="31" t="s">
        <v>1075</v>
      </c>
      <c r="O379">
        <f>(I379*21)/100</f>
      </c>
      <c t="s">
        <v>23</v>
      </c>
    </row>
    <row r="380" spans="1:5" ht="12.75">
      <c r="A380" s="34" t="s">
        <v>53</v>
      </c>
      <c r="E380" s="35" t="s">
        <v>1440</v>
      </c>
    </row>
    <row r="381" spans="1:5" ht="12.75">
      <c r="A381" s="36" t="s">
        <v>55</v>
      </c>
      <c r="E381" s="37" t="s">
        <v>49</v>
      </c>
    </row>
    <row r="382" spans="1:5" ht="12.75">
      <c r="A382" t="s">
        <v>56</v>
      </c>
      <c r="E382" s="35" t="s">
        <v>49</v>
      </c>
    </row>
    <row r="383" spans="1:16" ht="12.75">
      <c r="A383" s="25" t="s">
        <v>47</v>
      </c>
      <c s="29" t="s">
        <v>389</v>
      </c>
      <c s="29" t="s">
        <v>1441</v>
      </c>
      <c s="25" t="s">
        <v>49</v>
      </c>
      <c s="30" t="s">
        <v>1442</v>
      </c>
      <c s="31" t="s">
        <v>121</v>
      </c>
      <c s="32">
        <v>4</v>
      </c>
      <c s="33">
        <v>0</v>
      </c>
      <c s="33">
        <f>ROUND(ROUND(H383,2)*ROUND(G383,3),2)</f>
      </c>
      <c s="31"/>
      <c r="O383">
        <f>(I383*21)/100</f>
      </c>
      <c t="s">
        <v>23</v>
      </c>
    </row>
    <row r="384" spans="1:5" ht="12.75">
      <c r="A384" s="34" t="s">
        <v>53</v>
      </c>
      <c r="E384" s="35" t="s">
        <v>1442</v>
      </c>
    </row>
    <row r="385" spans="1:5" ht="12.75">
      <c r="A385" s="36" t="s">
        <v>55</v>
      </c>
      <c r="E385" s="37" t="s">
        <v>49</v>
      </c>
    </row>
    <row r="386" spans="1:5" ht="12.75">
      <c r="A386" t="s">
        <v>56</v>
      </c>
      <c r="E386" s="35" t="s">
        <v>49</v>
      </c>
    </row>
    <row r="387" spans="1:16" ht="12.75">
      <c r="A387" s="25" t="s">
        <v>47</v>
      </c>
      <c s="29" t="s">
        <v>394</v>
      </c>
      <c s="29" t="s">
        <v>1443</v>
      </c>
      <c s="25" t="s">
        <v>49</v>
      </c>
      <c s="30" t="s">
        <v>1444</v>
      </c>
      <c s="31" t="s">
        <v>121</v>
      </c>
      <c s="32">
        <v>3</v>
      </c>
      <c s="33">
        <v>0</v>
      </c>
      <c s="33">
        <f>ROUND(ROUND(H387,2)*ROUND(G387,3),2)</f>
      </c>
      <c s="31"/>
      <c r="O387">
        <f>(I387*21)/100</f>
      </c>
      <c t="s">
        <v>23</v>
      </c>
    </row>
    <row r="388" spans="1:5" ht="12.75">
      <c r="A388" s="34" t="s">
        <v>53</v>
      </c>
      <c r="E388" s="35" t="s">
        <v>1444</v>
      </c>
    </row>
    <row r="389" spans="1:5" ht="12.75">
      <c r="A389" s="36" t="s">
        <v>55</v>
      </c>
      <c r="E389" s="37" t="s">
        <v>1445</v>
      </c>
    </row>
    <row r="390" spans="1:5" ht="12.75">
      <c r="A390" t="s">
        <v>56</v>
      </c>
      <c r="E390" s="35" t="s">
        <v>49</v>
      </c>
    </row>
    <row r="391" spans="1:16" ht="12.75">
      <c r="A391" s="25" t="s">
        <v>47</v>
      </c>
      <c s="29" t="s">
        <v>400</v>
      </c>
      <c s="29" t="s">
        <v>1446</v>
      </c>
      <c s="25" t="s">
        <v>49</v>
      </c>
      <c s="30" t="s">
        <v>1447</v>
      </c>
      <c s="31" t="s">
        <v>121</v>
      </c>
      <c s="32">
        <v>6</v>
      </c>
      <c s="33">
        <v>0</v>
      </c>
      <c s="33">
        <f>ROUND(ROUND(H391,2)*ROUND(G391,3),2)</f>
      </c>
      <c s="31"/>
      <c r="O391">
        <f>(I391*21)/100</f>
      </c>
      <c t="s">
        <v>23</v>
      </c>
    </row>
    <row r="392" spans="1:5" ht="12.75">
      <c r="A392" s="34" t="s">
        <v>53</v>
      </c>
      <c r="E392" s="35" t="s">
        <v>1447</v>
      </c>
    </row>
    <row r="393" spans="1:5" ht="12.75">
      <c r="A393" s="36" t="s">
        <v>55</v>
      </c>
      <c r="E393" s="37" t="s">
        <v>1448</v>
      </c>
    </row>
    <row r="394" spans="1:5" ht="12.75">
      <c r="A394" t="s">
        <v>56</v>
      </c>
      <c r="E394" s="35" t="s">
        <v>49</v>
      </c>
    </row>
    <row r="395" spans="1:16" ht="12.75">
      <c r="A395" s="25" t="s">
        <v>47</v>
      </c>
      <c s="29" t="s">
        <v>403</v>
      </c>
      <c s="29" t="s">
        <v>1449</v>
      </c>
      <c s="25" t="s">
        <v>49</v>
      </c>
      <c s="30" t="s">
        <v>1450</v>
      </c>
      <c s="31" t="s">
        <v>121</v>
      </c>
      <c s="32">
        <v>1</v>
      </c>
      <c s="33">
        <v>0</v>
      </c>
      <c s="33">
        <f>ROUND(ROUND(H395,2)*ROUND(G395,3),2)</f>
      </c>
      <c s="31"/>
      <c r="O395">
        <f>(I395*21)/100</f>
      </c>
      <c t="s">
        <v>23</v>
      </c>
    </row>
    <row r="396" spans="1:5" ht="12.75">
      <c r="A396" s="34" t="s">
        <v>53</v>
      </c>
      <c r="E396" s="35" t="s">
        <v>1450</v>
      </c>
    </row>
    <row r="397" spans="1:5" ht="12.75">
      <c r="A397" s="36" t="s">
        <v>55</v>
      </c>
      <c r="E397" s="37" t="s">
        <v>1451</v>
      </c>
    </row>
    <row r="398" spans="1:5" ht="12.75">
      <c r="A398" t="s">
        <v>56</v>
      </c>
      <c r="E398" s="35" t="s">
        <v>49</v>
      </c>
    </row>
    <row r="399" spans="1:16" ht="12.75">
      <c r="A399" s="25" t="s">
        <v>47</v>
      </c>
      <c s="29" t="s">
        <v>406</v>
      </c>
      <c s="29" t="s">
        <v>1452</v>
      </c>
      <c s="25" t="s">
        <v>49</v>
      </c>
      <c s="30" t="s">
        <v>1453</v>
      </c>
      <c s="31" t="s">
        <v>121</v>
      </c>
      <c s="32">
        <v>2</v>
      </c>
      <c s="33">
        <v>0</v>
      </c>
      <c s="33">
        <f>ROUND(ROUND(H399,2)*ROUND(G399,3),2)</f>
      </c>
      <c s="31"/>
      <c r="O399">
        <f>(I399*21)/100</f>
      </c>
      <c t="s">
        <v>23</v>
      </c>
    </row>
    <row r="400" spans="1:5" ht="12.75">
      <c r="A400" s="34" t="s">
        <v>53</v>
      </c>
      <c r="E400" s="35" t="s">
        <v>1453</v>
      </c>
    </row>
    <row r="401" spans="1:5" ht="12.75">
      <c r="A401" s="36" t="s">
        <v>55</v>
      </c>
      <c r="E401" s="37" t="s">
        <v>1454</v>
      </c>
    </row>
    <row r="402" spans="1:5" ht="12.75">
      <c r="A402" t="s">
        <v>56</v>
      </c>
      <c r="E402" s="35" t="s">
        <v>49</v>
      </c>
    </row>
    <row r="403" spans="1:16" ht="12.75">
      <c r="A403" s="25" t="s">
        <v>47</v>
      </c>
      <c s="29" t="s">
        <v>409</v>
      </c>
      <c s="29" t="s">
        <v>1455</v>
      </c>
      <c s="25" t="s">
        <v>49</v>
      </c>
      <c s="30" t="s">
        <v>1456</v>
      </c>
      <c s="31" t="s">
        <v>121</v>
      </c>
      <c s="32">
        <v>1</v>
      </c>
      <c s="33">
        <v>0</v>
      </c>
      <c s="33">
        <f>ROUND(ROUND(H403,2)*ROUND(G403,3),2)</f>
      </c>
      <c s="31"/>
      <c r="O403">
        <f>(I403*21)/100</f>
      </c>
      <c t="s">
        <v>23</v>
      </c>
    </row>
    <row r="404" spans="1:5" ht="12.75">
      <c r="A404" s="34" t="s">
        <v>53</v>
      </c>
      <c r="E404" s="35" t="s">
        <v>1456</v>
      </c>
    </row>
    <row r="405" spans="1:5" ht="12.75">
      <c r="A405" s="36" t="s">
        <v>55</v>
      </c>
      <c r="E405" s="37" t="s">
        <v>1457</v>
      </c>
    </row>
    <row r="406" spans="1:5" ht="12.75">
      <c r="A406" t="s">
        <v>56</v>
      </c>
      <c r="E406" s="35" t="s">
        <v>49</v>
      </c>
    </row>
    <row r="407" spans="1:16" ht="12.75">
      <c r="A407" s="25" t="s">
        <v>47</v>
      </c>
      <c s="29" t="s">
        <v>414</v>
      </c>
      <c s="29" t="s">
        <v>1458</v>
      </c>
      <c s="25" t="s">
        <v>49</v>
      </c>
      <c s="30" t="s">
        <v>1459</v>
      </c>
      <c s="31" t="s">
        <v>121</v>
      </c>
      <c s="32">
        <v>2</v>
      </c>
      <c s="33">
        <v>0</v>
      </c>
      <c s="33">
        <f>ROUND(ROUND(H407,2)*ROUND(G407,3),2)</f>
      </c>
      <c s="31"/>
      <c r="O407">
        <f>(I407*21)/100</f>
      </c>
      <c t="s">
        <v>23</v>
      </c>
    </row>
    <row r="408" spans="1:5" ht="12.75">
      <c r="A408" s="34" t="s">
        <v>53</v>
      </c>
      <c r="E408" s="35" t="s">
        <v>1459</v>
      </c>
    </row>
    <row r="409" spans="1:5" ht="12.75">
      <c r="A409" s="36" t="s">
        <v>55</v>
      </c>
      <c r="E409" s="37" t="s">
        <v>1460</v>
      </c>
    </row>
    <row r="410" spans="1:5" ht="12.75">
      <c r="A410" t="s">
        <v>56</v>
      </c>
      <c r="E410" s="35" t="s">
        <v>49</v>
      </c>
    </row>
    <row r="411" spans="1:16" ht="12.75">
      <c r="A411" s="25" t="s">
        <v>47</v>
      </c>
      <c s="29" t="s">
        <v>420</v>
      </c>
      <c s="29" t="s">
        <v>1461</v>
      </c>
      <c s="25" t="s">
        <v>49</v>
      </c>
      <c s="30" t="s">
        <v>1462</v>
      </c>
      <c s="31" t="s">
        <v>121</v>
      </c>
      <c s="32">
        <v>2</v>
      </c>
      <c s="33">
        <v>0</v>
      </c>
      <c s="33">
        <f>ROUND(ROUND(H411,2)*ROUND(G411,3),2)</f>
      </c>
      <c s="31"/>
      <c r="O411">
        <f>(I411*21)/100</f>
      </c>
      <c t="s">
        <v>23</v>
      </c>
    </row>
    <row r="412" spans="1:5" ht="12.75">
      <c r="A412" s="34" t="s">
        <v>53</v>
      </c>
      <c r="E412" s="35" t="s">
        <v>1462</v>
      </c>
    </row>
    <row r="413" spans="1:5" ht="12.75">
      <c r="A413" s="36" t="s">
        <v>55</v>
      </c>
      <c r="E413" s="37" t="s">
        <v>49</v>
      </c>
    </row>
    <row r="414" spans="1:5" ht="12.75">
      <c r="A414" t="s">
        <v>56</v>
      </c>
      <c r="E414" s="35" t="s">
        <v>49</v>
      </c>
    </row>
    <row r="415" spans="1:16" ht="12.75">
      <c r="A415" s="25" t="s">
        <v>47</v>
      </c>
      <c s="29" t="s">
        <v>426</v>
      </c>
      <c s="29" t="s">
        <v>1463</v>
      </c>
      <c s="25" t="s">
        <v>49</v>
      </c>
      <c s="30" t="s">
        <v>1464</v>
      </c>
      <c s="31" t="s">
        <v>121</v>
      </c>
      <c s="32">
        <v>2</v>
      </c>
      <c s="33">
        <v>0</v>
      </c>
      <c s="33">
        <f>ROUND(ROUND(H415,2)*ROUND(G415,3),2)</f>
      </c>
      <c s="31"/>
      <c r="O415">
        <f>(I415*21)/100</f>
      </c>
      <c t="s">
        <v>23</v>
      </c>
    </row>
    <row r="416" spans="1:5" ht="12.75">
      <c r="A416" s="34" t="s">
        <v>53</v>
      </c>
      <c r="E416" s="35" t="s">
        <v>1464</v>
      </c>
    </row>
    <row r="417" spans="1:5" ht="12.75">
      <c r="A417" s="36" t="s">
        <v>55</v>
      </c>
      <c r="E417" s="37" t="s">
        <v>1465</v>
      </c>
    </row>
    <row r="418" spans="1:5" ht="12.75">
      <c r="A418" t="s">
        <v>56</v>
      </c>
      <c r="E418" s="35" t="s">
        <v>49</v>
      </c>
    </row>
    <row r="419" spans="1:16" ht="12.75">
      <c r="A419" s="25" t="s">
        <v>47</v>
      </c>
      <c s="29" t="s">
        <v>430</v>
      </c>
      <c s="29" t="s">
        <v>1466</v>
      </c>
      <c s="25" t="s">
        <v>49</v>
      </c>
      <c s="30" t="s">
        <v>1467</v>
      </c>
      <c s="31" t="s">
        <v>121</v>
      </c>
      <c s="32">
        <v>17</v>
      </c>
      <c s="33">
        <v>0</v>
      </c>
      <c s="33">
        <f>ROUND(ROUND(H419,2)*ROUND(G419,3),2)</f>
      </c>
      <c s="31" t="s">
        <v>1075</v>
      </c>
      <c r="O419">
        <f>(I419*21)/100</f>
      </c>
      <c t="s">
        <v>23</v>
      </c>
    </row>
    <row r="420" spans="1:5" ht="12.75">
      <c r="A420" s="34" t="s">
        <v>53</v>
      </c>
      <c r="E420" s="35" t="s">
        <v>1467</v>
      </c>
    </row>
    <row r="421" spans="1:5" ht="12.75">
      <c r="A421" s="36" t="s">
        <v>55</v>
      </c>
      <c r="E421" s="37" t="s">
        <v>49</v>
      </c>
    </row>
    <row r="422" spans="1:5" ht="12.75">
      <c r="A422" t="s">
        <v>56</v>
      </c>
      <c r="E422" s="35" t="s">
        <v>49</v>
      </c>
    </row>
    <row r="423" spans="1:16" ht="12.75">
      <c r="A423" s="25" t="s">
        <v>47</v>
      </c>
      <c s="29" t="s">
        <v>435</v>
      </c>
      <c s="29" t="s">
        <v>1468</v>
      </c>
      <c s="25" t="s">
        <v>49</v>
      </c>
      <c s="30" t="s">
        <v>1469</v>
      </c>
      <c s="31" t="s">
        <v>121</v>
      </c>
      <c s="32">
        <v>4</v>
      </c>
      <c s="33">
        <v>0</v>
      </c>
      <c s="33">
        <f>ROUND(ROUND(H423,2)*ROUND(G423,3),2)</f>
      </c>
      <c s="31" t="s">
        <v>1075</v>
      </c>
      <c r="O423">
        <f>(I423*21)/100</f>
      </c>
      <c t="s">
        <v>23</v>
      </c>
    </row>
    <row r="424" spans="1:5" ht="12.75">
      <c r="A424" s="34" t="s">
        <v>53</v>
      </c>
      <c r="E424" s="35" t="s">
        <v>1469</v>
      </c>
    </row>
    <row r="425" spans="1:5" ht="12.75">
      <c r="A425" s="36" t="s">
        <v>55</v>
      </c>
      <c r="E425" s="37" t="s">
        <v>49</v>
      </c>
    </row>
    <row r="426" spans="1:5" ht="12.75">
      <c r="A426" t="s">
        <v>56</v>
      </c>
      <c r="E426" s="35" t="s">
        <v>49</v>
      </c>
    </row>
    <row r="427" spans="1:16" ht="12.75">
      <c r="A427" s="25" t="s">
        <v>47</v>
      </c>
      <c s="29" t="s">
        <v>1470</v>
      </c>
      <c s="29" t="s">
        <v>1471</v>
      </c>
      <c s="25" t="s">
        <v>49</v>
      </c>
      <c s="30" t="s">
        <v>1472</v>
      </c>
      <c s="31" t="s">
        <v>121</v>
      </c>
      <c s="32">
        <v>2</v>
      </c>
      <c s="33">
        <v>0</v>
      </c>
      <c s="33">
        <f>ROUND(ROUND(H427,2)*ROUND(G427,3),2)</f>
      </c>
      <c s="31" t="s">
        <v>1075</v>
      </c>
      <c r="O427">
        <f>(I427*21)/100</f>
      </c>
      <c t="s">
        <v>23</v>
      </c>
    </row>
    <row r="428" spans="1:5" ht="12.75">
      <c r="A428" s="34" t="s">
        <v>53</v>
      </c>
      <c r="E428" s="35" t="s">
        <v>1472</v>
      </c>
    </row>
    <row r="429" spans="1:5" ht="12.75">
      <c r="A429" s="36" t="s">
        <v>55</v>
      </c>
      <c r="E429" s="37" t="s">
        <v>49</v>
      </c>
    </row>
    <row r="430" spans="1:5" ht="12.75">
      <c r="A430" t="s">
        <v>56</v>
      </c>
      <c r="E430" s="35" t="s">
        <v>49</v>
      </c>
    </row>
    <row r="431" spans="1:16" ht="12.75">
      <c r="A431" s="25" t="s">
        <v>47</v>
      </c>
      <c s="29" t="s">
        <v>1473</v>
      </c>
      <c s="29" t="s">
        <v>1474</v>
      </c>
      <c s="25" t="s">
        <v>49</v>
      </c>
      <c s="30" t="s">
        <v>1475</v>
      </c>
      <c s="31" t="s">
        <v>121</v>
      </c>
      <c s="32">
        <v>2</v>
      </c>
      <c s="33">
        <v>0</v>
      </c>
      <c s="33">
        <f>ROUND(ROUND(H431,2)*ROUND(G431,3),2)</f>
      </c>
      <c s="31" t="s">
        <v>1075</v>
      </c>
      <c r="O431">
        <f>(I431*21)/100</f>
      </c>
      <c t="s">
        <v>23</v>
      </c>
    </row>
    <row r="432" spans="1:5" ht="12.75">
      <c r="A432" s="34" t="s">
        <v>53</v>
      </c>
      <c r="E432" s="35" t="s">
        <v>1475</v>
      </c>
    </row>
    <row r="433" spans="1:5" ht="12.75">
      <c r="A433" s="36" t="s">
        <v>55</v>
      </c>
      <c r="E433" s="37" t="s">
        <v>49</v>
      </c>
    </row>
    <row r="434" spans="1:5" ht="12.75">
      <c r="A434" t="s">
        <v>56</v>
      </c>
      <c r="E434" s="35" t="s">
        <v>49</v>
      </c>
    </row>
    <row r="435" spans="1:16" ht="12.75">
      <c r="A435" s="25" t="s">
        <v>47</v>
      </c>
      <c s="29" t="s">
        <v>1476</v>
      </c>
      <c s="29" t="s">
        <v>1477</v>
      </c>
      <c s="25" t="s">
        <v>49</v>
      </c>
      <c s="30" t="s">
        <v>1478</v>
      </c>
      <c s="31" t="s">
        <v>121</v>
      </c>
      <c s="32">
        <v>1</v>
      </c>
      <c s="33">
        <v>0</v>
      </c>
      <c s="33">
        <f>ROUND(ROUND(H435,2)*ROUND(G435,3),2)</f>
      </c>
      <c s="31" t="s">
        <v>1075</v>
      </c>
      <c r="O435">
        <f>(I435*21)/100</f>
      </c>
      <c t="s">
        <v>23</v>
      </c>
    </row>
    <row r="436" spans="1:5" ht="12.75">
      <c r="A436" s="34" t="s">
        <v>53</v>
      </c>
      <c r="E436" s="35" t="s">
        <v>1478</v>
      </c>
    </row>
    <row r="437" spans="1:5" ht="12.75">
      <c r="A437" s="36" t="s">
        <v>55</v>
      </c>
      <c r="E437" s="37" t="s">
        <v>49</v>
      </c>
    </row>
    <row r="438" spans="1:5" ht="12.75">
      <c r="A438" t="s">
        <v>56</v>
      </c>
      <c r="E438" s="35" t="s">
        <v>49</v>
      </c>
    </row>
    <row r="439" spans="1:16" ht="12.75">
      <c r="A439" s="25" t="s">
        <v>47</v>
      </c>
      <c s="29" t="s">
        <v>1479</v>
      </c>
      <c s="29" t="s">
        <v>1480</v>
      </c>
      <c s="25" t="s">
        <v>49</v>
      </c>
      <c s="30" t="s">
        <v>1481</v>
      </c>
      <c s="31" t="s">
        <v>121</v>
      </c>
      <c s="32">
        <v>1</v>
      </c>
      <c s="33">
        <v>0</v>
      </c>
      <c s="33">
        <f>ROUND(ROUND(H439,2)*ROUND(G439,3),2)</f>
      </c>
      <c s="31" t="s">
        <v>1075</v>
      </c>
      <c r="O439">
        <f>(I439*21)/100</f>
      </c>
      <c t="s">
        <v>23</v>
      </c>
    </row>
    <row r="440" spans="1:5" ht="12.75">
      <c r="A440" s="34" t="s">
        <v>53</v>
      </c>
      <c r="E440" s="35" t="s">
        <v>1481</v>
      </c>
    </row>
    <row r="441" spans="1:5" ht="12.75">
      <c r="A441" s="36" t="s">
        <v>55</v>
      </c>
      <c r="E441" s="37" t="s">
        <v>49</v>
      </c>
    </row>
    <row r="442" spans="1:5" ht="12.75">
      <c r="A442" t="s">
        <v>56</v>
      </c>
      <c r="E442" s="35" t="s">
        <v>49</v>
      </c>
    </row>
    <row r="443" spans="1:16" ht="12.75">
      <c r="A443" s="25" t="s">
        <v>47</v>
      </c>
      <c s="29" t="s">
        <v>1482</v>
      </c>
      <c s="29" t="s">
        <v>1483</v>
      </c>
      <c s="25" t="s">
        <v>49</v>
      </c>
      <c s="30" t="s">
        <v>1484</v>
      </c>
      <c s="31" t="s">
        <v>121</v>
      </c>
      <c s="32">
        <v>2</v>
      </c>
      <c s="33">
        <v>0</v>
      </c>
      <c s="33">
        <f>ROUND(ROUND(H443,2)*ROUND(G443,3),2)</f>
      </c>
      <c s="31" t="s">
        <v>1075</v>
      </c>
      <c r="O443">
        <f>(I443*21)/100</f>
      </c>
      <c t="s">
        <v>23</v>
      </c>
    </row>
    <row r="444" spans="1:5" ht="25.5">
      <c r="A444" s="34" t="s">
        <v>53</v>
      </c>
      <c r="E444" s="35" t="s">
        <v>1485</v>
      </c>
    </row>
    <row r="445" spans="1:5" ht="12.75">
      <c r="A445" s="36" t="s">
        <v>55</v>
      </c>
      <c r="E445" s="37" t="s">
        <v>49</v>
      </c>
    </row>
    <row r="446" spans="1:5" ht="12.75">
      <c r="A446" t="s">
        <v>56</v>
      </c>
      <c r="E446" s="35" t="s">
        <v>49</v>
      </c>
    </row>
    <row r="447" spans="1:16" ht="12.75">
      <c r="A447" s="25" t="s">
        <v>47</v>
      </c>
      <c s="29" t="s">
        <v>1486</v>
      </c>
      <c s="29" t="s">
        <v>1487</v>
      </c>
      <c s="25" t="s">
        <v>49</v>
      </c>
      <c s="30" t="s">
        <v>1488</v>
      </c>
      <c s="31" t="s">
        <v>121</v>
      </c>
      <c s="32">
        <v>1</v>
      </c>
      <c s="33">
        <v>0</v>
      </c>
      <c s="33">
        <f>ROUND(ROUND(H447,2)*ROUND(G447,3),2)</f>
      </c>
      <c s="31" t="s">
        <v>1075</v>
      </c>
      <c r="O447">
        <f>(I447*21)/100</f>
      </c>
      <c t="s">
        <v>23</v>
      </c>
    </row>
    <row r="448" spans="1:5" ht="25.5">
      <c r="A448" s="34" t="s">
        <v>53</v>
      </c>
      <c r="E448" s="35" t="s">
        <v>1489</v>
      </c>
    </row>
    <row r="449" spans="1:5" ht="12.75">
      <c r="A449" s="36" t="s">
        <v>55</v>
      </c>
      <c r="E449" s="37" t="s">
        <v>49</v>
      </c>
    </row>
    <row r="450" spans="1:5" ht="12.75">
      <c r="A450" t="s">
        <v>56</v>
      </c>
      <c r="E450" s="35" t="s">
        <v>49</v>
      </c>
    </row>
    <row r="451" spans="1:16" ht="12.75">
      <c r="A451" s="25" t="s">
        <v>47</v>
      </c>
      <c s="29" t="s">
        <v>1490</v>
      </c>
      <c s="29" t="s">
        <v>1491</v>
      </c>
      <c s="25" t="s">
        <v>49</v>
      </c>
      <c s="30" t="s">
        <v>1492</v>
      </c>
      <c s="31" t="s">
        <v>121</v>
      </c>
      <c s="32">
        <v>2</v>
      </c>
      <c s="33">
        <v>0</v>
      </c>
      <c s="33">
        <f>ROUND(ROUND(H451,2)*ROUND(G451,3),2)</f>
      </c>
      <c s="31" t="s">
        <v>1075</v>
      </c>
      <c r="O451">
        <f>(I451*21)/100</f>
      </c>
      <c t="s">
        <v>23</v>
      </c>
    </row>
    <row r="452" spans="1:5" ht="12.75">
      <c r="A452" s="34" t="s">
        <v>53</v>
      </c>
      <c r="E452" s="35" t="s">
        <v>1492</v>
      </c>
    </row>
    <row r="453" spans="1:5" ht="12.75">
      <c r="A453" s="36" t="s">
        <v>55</v>
      </c>
      <c r="E453" s="37" t="s">
        <v>49</v>
      </c>
    </row>
    <row r="454" spans="1:5" ht="12.75">
      <c r="A454" t="s">
        <v>56</v>
      </c>
      <c r="E454" s="35" t="s">
        <v>49</v>
      </c>
    </row>
    <row r="455" spans="1:16" ht="12.75">
      <c r="A455" s="25" t="s">
        <v>47</v>
      </c>
      <c s="29" t="s">
        <v>1493</v>
      </c>
      <c s="29" t="s">
        <v>1494</v>
      </c>
      <c s="25" t="s">
        <v>49</v>
      </c>
      <c s="30" t="s">
        <v>1495</v>
      </c>
      <c s="31" t="s">
        <v>121</v>
      </c>
      <c s="32">
        <v>9</v>
      </c>
      <c s="33">
        <v>0</v>
      </c>
      <c s="33">
        <f>ROUND(ROUND(H455,2)*ROUND(G455,3),2)</f>
      </c>
      <c s="31" t="s">
        <v>1075</v>
      </c>
      <c r="O455">
        <f>(I455*21)/100</f>
      </c>
      <c t="s">
        <v>23</v>
      </c>
    </row>
    <row r="456" spans="1:5" ht="12.75">
      <c r="A456" s="34" t="s">
        <v>53</v>
      </c>
      <c r="E456" s="35" t="s">
        <v>1495</v>
      </c>
    </row>
    <row r="457" spans="1:5" ht="12.75">
      <c r="A457" s="36" t="s">
        <v>55</v>
      </c>
      <c r="E457" s="37" t="s">
        <v>49</v>
      </c>
    </row>
    <row r="458" spans="1:5" ht="12.75">
      <c r="A458" t="s">
        <v>56</v>
      </c>
      <c r="E458" s="35" t="s">
        <v>49</v>
      </c>
    </row>
    <row r="459" spans="1:16" ht="12.75">
      <c r="A459" s="25" t="s">
        <v>47</v>
      </c>
      <c s="29" t="s">
        <v>1496</v>
      </c>
      <c s="29" t="s">
        <v>1497</v>
      </c>
      <c s="25" t="s">
        <v>49</v>
      </c>
      <c s="30" t="s">
        <v>1498</v>
      </c>
      <c s="31" t="s">
        <v>121</v>
      </c>
      <c s="32">
        <v>3</v>
      </c>
      <c s="33">
        <v>0</v>
      </c>
      <c s="33">
        <f>ROUND(ROUND(H459,2)*ROUND(G459,3),2)</f>
      </c>
      <c s="31" t="s">
        <v>1075</v>
      </c>
      <c r="O459">
        <f>(I459*21)/100</f>
      </c>
      <c t="s">
        <v>23</v>
      </c>
    </row>
    <row r="460" spans="1:5" ht="12.75">
      <c r="A460" s="34" t="s">
        <v>53</v>
      </c>
      <c r="E460" s="35" t="s">
        <v>1498</v>
      </c>
    </row>
    <row r="461" spans="1:5" ht="12.75">
      <c r="A461" s="36" t="s">
        <v>55</v>
      </c>
      <c r="E461" s="37" t="s">
        <v>49</v>
      </c>
    </row>
    <row r="462" spans="1:5" ht="12.75">
      <c r="A462" t="s">
        <v>56</v>
      </c>
      <c r="E462" s="35" t="s">
        <v>49</v>
      </c>
    </row>
    <row r="463" spans="1:16" ht="12.75">
      <c r="A463" s="25" t="s">
        <v>47</v>
      </c>
      <c s="29" t="s">
        <v>1499</v>
      </c>
      <c s="29" t="s">
        <v>1500</v>
      </c>
      <c s="25" t="s">
        <v>49</v>
      </c>
      <c s="30" t="s">
        <v>1501</v>
      </c>
      <c s="31" t="s">
        <v>121</v>
      </c>
      <c s="32">
        <v>2</v>
      </c>
      <c s="33">
        <v>0</v>
      </c>
      <c s="33">
        <f>ROUND(ROUND(H463,2)*ROUND(G463,3),2)</f>
      </c>
      <c s="31" t="s">
        <v>1075</v>
      </c>
      <c r="O463">
        <f>(I463*21)/100</f>
      </c>
      <c t="s">
        <v>23</v>
      </c>
    </row>
    <row r="464" spans="1:5" ht="12.75">
      <c r="A464" s="34" t="s">
        <v>53</v>
      </c>
      <c r="E464" s="35" t="s">
        <v>1501</v>
      </c>
    </row>
    <row r="465" spans="1:5" ht="12.75">
      <c r="A465" s="36" t="s">
        <v>55</v>
      </c>
      <c r="E465" s="37" t="s">
        <v>49</v>
      </c>
    </row>
    <row r="466" spans="1:5" ht="12.75">
      <c r="A466" t="s">
        <v>56</v>
      </c>
      <c r="E466" s="35" t="s">
        <v>49</v>
      </c>
    </row>
    <row r="467" spans="1:16" ht="12.75">
      <c r="A467" s="25" t="s">
        <v>47</v>
      </c>
      <c s="29" t="s">
        <v>1502</v>
      </c>
      <c s="29" t="s">
        <v>1503</v>
      </c>
      <c s="25" t="s">
        <v>49</v>
      </c>
      <c s="30" t="s">
        <v>1504</v>
      </c>
      <c s="31" t="s">
        <v>121</v>
      </c>
      <c s="32">
        <v>2</v>
      </c>
      <c s="33">
        <v>0</v>
      </c>
      <c s="33">
        <f>ROUND(ROUND(H467,2)*ROUND(G467,3),2)</f>
      </c>
      <c s="31" t="s">
        <v>1075</v>
      </c>
      <c r="O467">
        <f>(I467*21)/100</f>
      </c>
      <c t="s">
        <v>23</v>
      </c>
    </row>
    <row r="468" spans="1:5" ht="12.75">
      <c r="A468" s="34" t="s">
        <v>53</v>
      </c>
      <c r="E468" s="35" t="s">
        <v>1504</v>
      </c>
    </row>
    <row r="469" spans="1:5" ht="12.75">
      <c r="A469" s="36" t="s">
        <v>55</v>
      </c>
      <c r="E469" s="37" t="s">
        <v>49</v>
      </c>
    </row>
    <row r="470" spans="1:5" ht="12.75">
      <c r="A470" t="s">
        <v>56</v>
      </c>
      <c r="E470" s="35" t="s">
        <v>49</v>
      </c>
    </row>
    <row r="471" spans="1:16" ht="12.75">
      <c r="A471" s="25" t="s">
        <v>47</v>
      </c>
      <c s="29" t="s">
        <v>1505</v>
      </c>
      <c s="29" t="s">
        <v>1506</v>
      </c>
      <c s="25" t="s">
        <v>49</v>
      </c>
      <c s="30" t="s">
        <v>1507</v>
      </c>
      <c s="31" t="s">
        <v>121</v>
      </c>
      <c s="32">
        <v>2</v>
      </c>
      <c s="33">
        <v>0</v>
      </c>
      <c s="33">
        <f>ROUND(ROUND(H471,2)*ROUND(G471,3),2)</f>
      </c>
      <c s="31" t="s">
        <v>1075</v>
      </c>
      <c r="O471">
        <f>(I471*21)/100</f>
      </c>
      <c t="s">
        <v>23</v>
      </c>
    </row>
    <row r="472" spans="1:5" ht="12.75">
      <c r="A472" s="34" t="s">
        <v>53</v>
      </c>
      <c r="E472" s="35" t="s">
        <v>1507</v>
      </c>
    </row>
    <row r="473" spans="1:5" ht="12.75">
      <c r="A473" s="36" t="s">
        <v>55</v>
      </c>
      <c r="E473" s="37" t="s">
        <v>49</v>
      </c>
    </row>
    <row r="474" spans="1:5" ht="12.75">
      <c r="A474" t="s">
        <v>56</v>
      </c>
      <c r="E474" s="35" t="s">
        <v>49</v>
      </c>
    </row>
    <row r="475" spans="1:16" ht="12.75">
      <c r="A475" s="25" t="s">
        <v>47</v>
      </c>
      <c s="29" t="s">
        <v>1508</v>
      </c>
      <c s="29" t="s">
        <v>1509</v>
      </c>
      <c s="25" t="s">
        <v>49</v>
      </c>
      <c s="30" t="s">
        <v>1510</v>
      </c>
      <c s="31" t="s">
        <v>121</v>
      </c>
      <c s="32">
        <v>4</v>
      </c>
      <c s="33">
        <v>0</v>
      </c>
      <c s="33">
        <f>ROUND(ROUND(H475,2)*ROUND(G475,3),2)</f>
      </c>
      <c s="31" t="s">
        <v>1075</v>
      </c>
      <c r="O475">
        <f>(I475*21)/100</f>
      </c>
      <c t="s">
        <v>23</v>
      </c>
    </row>
    <row r="476" spans="1:5" ht="12.75">
      <c r="A476" s="34" t="s">
        <v>53</v>
      </c>
      <c r="E476" s="35" t="s">
        <v>1511</v>
      </c>
    </row>
    <row r="477" spans="1:5" ht="12.75">
      <c r="A477" s="36" t="s">
        <v>55</v>
      </c>
      <c r="E477" s="37" t="s">
        <v>49</v>
      </c>
    </row>
    <row r="478" spans="1:5" ht="12.75">
      <c r="A478" t="s">
        <v>56</v>
      </c>
      <c r="E478" s="35" t="s">
        <v>49</v>
      </c>
    </row>
    <row r="479" spans="1:16" ht="12.75">
      <c r="A479" s="25" t="s">
        <v>47</v>
      </c>
      <c s="29" t="s">
        <v>1512</v>
      </c>
      <c s="29" t="s">
        <v>1513</v>
      </c>
      <c s="25" t="s">
        <v>49</v>
      </c>
      <c s="30" t="s">
        <v>1514</v>
      </c>
      <c s="31" t="s">
        <v>121</v>
      </c>
      <c s="32">
        <v>17</v>
      </c>
      <c s="33">
        <v>0</v>
      </c>
      <c s="33">
        <f>ROUND(ROUND(H479,2)*ROUND(G479,3),2)</f>
      </c>
      <c s="31" t="s">
        <v>1075</v>
      </c>
      <c r="O479">
        <f>(I479*21)/100</f>
      </c>
      <c t="s">
        <v>23</v>
      </c>
    </row>
    <row r="480" spans="1:5" ht="12.75">
      <c r="A480" s="34" t="s">
        <v>53</v>
      </c>
      <c r="E480" s="35" t="s">
        <v>1514</v>
      </c>
    </row>
    <row r="481" spans="1:5" ht="12.75">
      <c r="A481" s="36" t="s">
        <v>55</v>
      </c>
      <c r="E481" s="37" t="s">
        <v>49</v>
      </c>
    </row>
    <row r="482" spans="1:5" ht="12.75">
      <c r="A482" t="s">
        <v>56</v>
      </c>
      <c r="E482" s="35" t="s">
        <v>49</v>
      </c>
    </row>
    <row r="483" spans="1:16" ht="12.75">
      <c r="A483" s="25" t="s">
        <v>47</v>
      </c>
      <c s="29" t="s">
        <v>1515</v>
      </c>
      <c s="29" t="s">
        <v>1516</v>
      </c>
      <c s="25" t="s">
        <v>49</v>
      </c>
      <c s="30" t="s">
        <v>1517</v>
      </c>
      <c s="31" t="s">
        <v>121</v>
      </c>
      <c s="32">
        <v>4</v>
      </c>
      <c s="33">
        <v>0</v>
      </c>
      <c s="33">
        <f>ROUND(ROUND(H483,2)*ROUND(G483,3),2)</f>
      </c>
      <c s="31" t="s">
        <v>1075</v>
      </c>
      <c r="O483">
        <f>(I483*21)/100</f>
      </c>
      <c t="s">
        <v>23</v>
      </c>
    </row>
    <row r="484" spans="1:5" ht="12.75">
      <c r="A484" s="34" t="s">
        <v>53</v>
      </c>
      <c r="E484" s="35" t="s">
        <v>1517</v>
      </c>
    </row>
    <row r="485" spans="1:5" ht="12.75">
      <c r="A485" s="36" t="s">
        <v>55</v>
      </c>
      <c r="E485" s="37" t="s">
        <v>49</v>
      </c>
    </row>
    <row r="486" spans="1:5" ht="12.75">
      <c r="A486" t="s">
        <v>56</v>
      </c>
      <c r="E486" s="35" t="s">
        <v>49</v>
      </c>
    </row>
    <row r="487" spans="1:16" ht="12.75">
      <c r="A487" s="25" t="s">
        <v>47</v>
      </c>
      <c s="29" t="s">
        <v>1518</v>
      </c>
      <c s="29" t="s">
        <v>1519</v>
      </c>
      <c s="25" t="s">
        <v>49</v>
      </c>
      <c s="30" t="s">
        <v>1520</v>
      </c>
      <c s="31" t="s">
        <v>121</v>
      </c>
      <c s="32">
        <v>1.01</v>
      </c>
      <c s="33">
        <v>0</v>
      </c>
      <c s="33">
        <f>ROUND(ROUND(H487,2)*ROUND(G487,3),2)</f>
      </c>
      <c s="31"/>
      <c r="O487">
        <f>(I487*21)/100</f>
      </c>
      <c t="s">
        <v>23</v>
      </c>
    </row>
    <row r="488" spans="1:5" ht="12.75">
      <c r="A488" s="34" t="s">
        <v>53</v>
      </c>
      <c r="E488" s="35" t="s">
        <v>1520</v>
      </c>
    </row>
    <row r="489" spans="1:5" ht="12.75">
      <c r="A489" s="36" t="s">
        <v>55</v>
      </c>
      <c r="E489" s="37" t="s">
        <v>49</v>
      </c>
    </row>
    <row r="490" spans="1:5" ht="12.75">
      <c r="A490" t="s">
        <v>56</v>
      </c>
      <c r="E490" s="35" t="s">
        <v>49</v>
      </c>
    </row>
    <row r="491" spans="1:16" ht="12.75">
      <c r="A491" s="25" t="s">
        <v>47</v>
      </c>
      <c s="29" t="s">
        <v>1521</v>
      </c>
      <c s="29" t="s">
        <v>1522</v>
      </c>
      <c s="25" t="s">
        <v>49</v>
      </c>
      <c s="30" t="s">
        <v>1523</v>
      </c>
      <c s="31" t="s">
        <v>142</v>
      </c>
      <c s="32">
        <v>12.12</v>
      </c>
      <c s="33">
        <v>0</v>
      </c>
      <c s="33">
        <f>ROUND(ROUND(H491,2)*ROUND(G491,3),2)</f>
      </c>
      <c s="31"/>
      <c r="O491">
        <f>(I491*21)/100</f>
      </c>
      <c t="s">
        <v>23</v>
      </c>
    </row>
    <row r="492" spans="1:5" ht="12.75">
      <c r="A492" s="34" t="s">
        <v>53</v>
      </c>
      <c r="E492" s="35" t="s">
        <v>1523</v>
      </c>
    </row>
    <row r="493" spans="1:5" ht="25.5">
      <c r="A493" s="36" t="s">
        <v>55</v>
      </c>
      <c r="E493" s="37" t="s">
        <v>1524</v>
      </c>
    </row>
    <row r="494" spans="1:5" ht="12.75">
      <c r="A494" t="s">
        <v>56</v>
      </c>
      <c r="E494" s="35" t="s">
        <v>49</v>
      </c>
    </row>
    <row r="495" spans="1:16" ht="12.75">
      <c r="A495" s="25" t="s">
        <v>47</v>
      </c>
      <c s="29" t="s">
        <v>1525</v>
      </c>
      <c s="29" t="s">
        <v>1526</v>
      </c>
      <c s="25" t="s">
        <v>49</v>
      </c>
      <c s="30" t="s">
        <v>1527</v>
      </c>
      <c s="31" t="s">
        <v>142</v>
      </c>
      <c s="32">
        <v>12.12</v>
      </c>
      <c s="33">
        <v>0</v>
      </c>
      <c s="33">
        <f>ROUND(ROUND(H495,2)*ROUND(G495,3),2)</f>
      </c>
      <c s="31"/>
      <c r="O495">
        <f>(I495*21)/100</f>
      </c>
      <c t="s">
        <v>23</v>
      </c>
    </row>
    <row r="496" spans="1:5" ht="12.75">
      <c r="A496" s="34" t="s">
        <v>53</v>
      </c>
      <c r="E496" s="35" t="s">
        <v>1527</v>
      </c>
    </row>
    <row r="497" spans="1:5" ht="25.5">
      <c r="A497" s="36" t="s">
        <v>55</v>
      </c>
      <c r="E497" s="37" t="s">
        <v>1528</v>
      </c>
    </row>
    <row r="498" spans="1:5" ht="12.75">
      <c r="A498" t="s">
        <v>56</v>
      </c>
      <c r="E498" s="35" t="s">
        <v>49</v>
      </c>
    </row>
    <row r="499" spans="1:16" ht="12.75">
      <c r="A499" s="25" t="s">
        <v>47</v>
      </c>
      <c s="29" t="s">
        <v>1529</v>
      </c>
      <c s="29" t="s">
        <v>1530</v>
      </c>
      <c s="25" t="s">
        <v>49</v>
      </c>
      <c s="30" t="s">
        <v>1531</v>
      </c>
      <c s="31" t="s">
        <v>142</v>
      </c>
      <c s="32">
        <v>242.4</v>
      </c>
      <c s="33">
        <v>0</v>
      </c>
      <c s="33">
        <f>ROUND(ROUND(H499,2)*ROUND(G499,3),2)</f>
      </c>
      <c s="31"/>
      <c r="O499">
        <f>(I499*21)/100</f>
      </c>
      <c t="s">
        <v>23</v>
      </c>
    </row>
    <row r="500" spans="1:5" ht="12.75">
      <c r="A500" s="34" t="s">
        <v>53</v>
      </c>
      <c r="E500" s="35" t="s">
        <v>1531</v>
      </c>
    </row>
    <row r="501" spans="1:5" ht="25.5">
      <c r="A501" s="36" t="s">
        <v>55</v>
      </c>
      <c r="E501" s="37" t="s">
        <v>1532</v>
      </c>
    </row>
    <row r="502" spans="1:5" ht="12.75">
      <c r="A502" t="s">
        <v>56</v>
      </c>
      <c r="E502" s="35" t="s">
        <v>49</v>
      </c>
    </row>
    <row r="503" spans="1:16" ht="12.75">
      <c r="A503" s="25" t="s">
        <v>47</v>
      </c>
      <c s="29" t="s">
        <v>1533</v>
      </c>
      <c s="29" t="s">
        <v>1534</v>
      </c>
      <c s="25" t="s">
        <v>49</v>
      </c>
      <c s="30" t="s">
        <v>1535</v>
      </c>
      <c s="31" t="s">
        <v>121</v>
      </c>
      <c s="32">
        <v>4.04</v>
      </c>
      <c s="33">
        <v>0</v>
      </c>
      <c s="33">
        <f>ROUND(ROUND(H503,2)*ROUND(G503,3),2)</f>
      </c>
      <c s="31"/>
      <c r="O503">
        <f>(I503*21)/100</f>
      </c>
      <c t="s">
        <v>23</v>
      </c>
    </row>
    <row r="504" spans="1:5" ht="12.75">
      <c r="A504" s="34" t="s">
        <v>53</v>
      </c>
      <c r="E504" s="35" t="s">
        <v>1535</v>
      </c>
    </row>
    <row r="505" spans="1:5" ht="38.25">
      <c r="A505" s="36" t="s">
        <v>55</v>
      </c>
      <c r="E505" s="37" t="s">
        <v>1536</v>
      </c>
    </row>
    <row r="506" spans="1:5" ht="12.75">
      <c r="A506" t="s">
        <v>56</v>
      </c>
      <c r="E506" s="35" t="s">
        <v>49</v>
      </c>
    </row>
    <row r="507" spans="1:16" ht="12.75">
      <c r="A507" s="25" t="s">
        <v>47</v>
      </c>
      <c s="29" t="s">
        <v>1537</v>
      </c>
      <c s="29" t="s">
        <v>1538</v>
      </c>
      <c s="25" t="s">
        <v>49</v>
      </c>
      <c s="30" t="s">
        <v>1539</v>
      </c>
      <c s="31" t="s">
        <v>121</v>
      </c>
      <c s="32">
        <v>8.08</v>
      </c>
      <c s="33">
        <v>0</v>
      </c>
      <c s="33">
        <f>ROUND(ROUND(H507,2)*ROUND(G507,3),2)</f>
      </c>
      <c s="31"/>
      <c r="O507">
        <f>(I507*21)/100</f>
      </c>
      <c t="s">
        <v>23</v>
      </c>
    </row>
    <row r="508" spans="1:5" ht="12.75">
      <c r="A508" s="34" t="s">
        <v>53</v>
      </c>
      <c r="E508" s="35" t="s">
        <v>1539</v>
      </c>
    </row>
    <row r="509" spans="1:5" ht="38.25">
      <c r="A509" s="36" t="s">
        <v>55</v>
      </c>
      <c r="E509" s="37" t="s">
        <v>1540</v>
      </c>
    </row>
    <row r="510" spans="1:5" ht="12.75">
      <c r="A510" t="s">
        <v>56</v>
      </c>
      <c r="E510" s="35" t="s">
        <v>49</v>
      </c>
    </row>
    <row r="511" spans="1:16" ht="12.75">
      <c r="A511" s="25" t="s">
        <v>47</v>
      </c>
      <c s="29" t="s">
        <v>1541</v>
      </c>
      <c s="29" t="s">
        <v>1542</v>
      </c>
      <c s="25" t="s">
        <v>49</v>
      </c>
      <c s="30" t="s">
        <v>1543</v>
      </c>
      <c s="31" t="s">
        <v>121</v>
      </c>
      <c s="32">
        <v>2.02</v>
      </c>
      <c s="33">
        <v>0</v>
      </c>
      <c s="33">
        <f>ROUND(ROUND(H511,2)*ROUND(G511,3),2)</f>
      </c>
      <c s="31"/>
      <c r="O511">
        <f>(I511*21)/100</f>
      </c>
      <c t="s">
        <v>23</v>
      </c>
    </row>
    <row r="512" spans="1:5" ht="12.75">
      <c r="A512" s="34" t="s">
        <v>53</v>
      </c>
      <c r="E512" s="35" t="s">
        <v>1543</v>
      </c>
    </row>
    <row r="513" spans="1:5" ht="38.25">
      <c r="A513" s="36" t="s">
        <v>55</v>
      </c>
      <c r="E513" s="37" t="s">
        <v>1544</v>
      </c>
    </row>
    <row r="514" spans="1:5" ht="12.75">
      <c r="A514" t="s">
        <v>56</v>
      </c>
      <c r="E514" s="35" t="s">
        <v>49</v>
      </c>
    </row>
    <row r="515" spans="1:16" ht="25.5">
      <c r="A515" s="25" t="s">
        <v>47</v>
      </c>
      <c s="29" t="s">
        <v>1545</v>
      </c>
      <c s="29" t="s">
        <v>1546</v>
      </c>
      <c s="25" t="s">
        <v>49</v>
      </c>
      <c s="30" t="s">
        <v>1547</v>
      </c>
      <c s="31" t="s">
        <v>121</v>
      </c>
      <c s="32">
        <v>1.01</v>
      </c>
      <c s="33">
        <v>0</v>
      </c>
      <c s="33">
        <f>ROUND(ROUND(H515,2)*ROUND(G515,3),2)</f>
      </c>
      <c s="31"/>
      <c r="O515">
        <f>(I515*21)/100</f>
      </c>
      <c t="s">
        <v>23</v>
      </c>
    </row>
    <row r="516" spans="1:5" ht="25.5">
      <c r="A516" s="34" t="s">
        <v>53</v>
      </c>
      <c r="E516" s="35" t="s">
        <v>1547</v>
      </c>
    </row>
    <row r="517" spans="1:5" ht="12.75">
      <c r="A517" s="36" t="s">
        <v>55</v>
      </c>
      <c r="E517" s="37" t="s">
        <v>49</v>
      </c>
    </row>
    <row r="518" spans="1:5" ht="12.75">
      <c r="A518" t="s">
        <v>56</v>
      </c>
      <c r="E518" s="35" t="s">
        <v>49</v>
      </c>
    </row>
    <row r="519" spans="1:16" ht="25.5">
      <c r="A519" s="25" t="s">
        <v>47</v>
      </c>
      <c s="29" t="s">
        <v>1548</v>
      </c>
      <c s="29" t="s">
        <v>1549</v>
      </c>
      <c s="25" t="s">
        <v>49</v>
      </c>
      <c s="30" t="s">
        <v>1550</v>
      </c>
      <c s="31" t="s">
        <v>121</v>
      </c>
      <c s="32">
        <v>1.01</v>
      </c>
      <c s="33">
        <v>0</v>
      </c>
      <c s="33">
        <f>ROUND(ROUND(H519,2)*ROUND(G519,3),2)</f>
      </c>
      <c s="31"/>
      <c r="O519">
        <f>(I519*21)/100</f>
      </c>
      <c t="s">
        <v>23</v>
      </c>
    </row>
    <row r="520" spans="1:5" ht="25.5">
      <c r="A520" s="34" t="s">
        <v>53</v>
      </c>
      <c r="E520" s="35" t="s">
        <v>1550</v>
      </c>
    </row>
    <row r="521" spans="1:5" ht="51">
      <c r="A521" s="36" t="s">
        <v>55</v>
      </c>
      <c r="E521" s="37" t="s">
        <v>1551</v>
      </c>
    </row>
    <row r="522" spans="1:5" ht="12.75">
      <c r="A522" t="s">
        <v>56</v>
      </c>
      <c r="E522" s="35" t="s">
        <v>49</v>
      </c>
    </row>
    <row r="523" spans="1:16" ht="12.75">
      <c r="A523" s="25" t="s">
        <v>47</v>
      </c>
      <c s="29" t="s">
        <v>1552</v>
      </c>
      <c s="29" t="s">
        <v>1553</v>
      </c>
      <c s="25" t="s">
        <v>49</v>
      </c>
      <c s="30" t="s">
        <v>1554</v>
      </c>
      <c s="31" t="s">
        <v>121</v>
      </c>
      <c s="32">
        <v>1.01</v>
      </c>
      <c s="33">
        <v>0</v>
      </c>
      <c s="33">
        <f>ROUND(ROUND(H523,2)*ROUND(G523,3),2)</f>
      </c>
      <c s="31"/>
      <c r="O523">
        <f>(I523*21)/100</f>
      </c>
      <c t="s">
        <v>23</v>
      </c>
    </row>
    <row r="524" spans="1:5" ht="12.75">
      <c r="A524" s="34" t="s">
        <v>53</v>
      </c>
      <c r="E524" s="35" t="s">
        <v>1554</v>
      </c>
    </row>
    <row r="525" spans="1:5" ht="38.25">
      <c r="A525" s="36" t="s">
        <v>55</v>
      </c>
      <c r="E525" s="37" t="s">
        <v>1555</v>
      </c>
    </row>
    <row r="526" spans="1:5" ht="12.75">
      <c r="A526" t="s">
        <v>56</v>
      </c>
      <c r="E526" s="35" t="s">
        <v>49</v>
      </c>
    </row>
    <row r="527" spans="1:16" ht="25.5">
      <c r="A527" s="25" t="s">
        <v>47</v>
      </c>
      <c s="29" t="s">
        <v>1556</v>
      </c>
      <c s="29" t="s">
        <v>1557</v>
      </c>
      <c s="25" t="s">
        <v>49</v>
      </c>
      <c s="30" t="s">
        <v>1558</v>
      </c>
      <c s="31" t="s">
        <v>121</v>
      </c>
      <c s="32">
        <v>1.01</v>
      </c>
      <c s="33">
        <v>0</v>
      </c>
      <c s="33">
        <f>ROUND(ROUND(H527,2)*ROUND(G527,3),2)</f>
      </c>
      <c s="31"/>
      <c r="O527">
        <f>(I527*21)/100</f>
      </c>
      <c t="s">
        <v>23</v>
      </c>
    </row>
    <row r="528" spans="1:5" ht="25.5">
      <c r="A528" s="34" t="s">
        <v>53</v>
      </c>
      <c r="E528" s="35" t="s">
        <v>1558</v>
      </c>
    </row>
    <row r="529" spans="1:5" ht="12.75">
      <c r="A529" s="36" t="s">
        <v>55</v>
      </c>
      <c r="E529" s="37" t="s">
        <v>49</v>
      </c>
    </row>
    <row r="530" spans="1:5" ht="12.75">
      <c r="A530" t="s">
        <v>56</v>
      </c>
      <c r="E530" s="35" t="s">
        <v>49</v>
      </c>
    </row>
    <row r="531" spans="1:16" ht="25.5">
      <c r="A531" s="25" t="s">
        <v>47</v>
      </c>
      <c s="29" t="s">
        <v>1559</v>
      </c>
      <c s="29" t="s">
        <v>1560</v>
      </c>
      <c s="25" t="s">
        <v>49</v>
      </c>
      <c s="30" t="s">
        <v>1561</v>
      </c>
      <c s="31" t="s">
        <v>121</v>
      </c>
      <c s="32">
        <v>1.01</v>
      </c>
      <c s="33">
        <v>0</v>
      </c>
      <c s="33">
        <f>ROUND(ROUND(H531,2)*ROUND(G531,3),2)</f>
      </c>
      <c s="31"/>
      <c r="O531">
        <f>(I531*21)/100</f>
      </c>
      <c t="s">
        <v>23</v>
      </c>
    </row>
    <row r="532" spans="1:5" ht="25.5">
      <c r="A532" s="34" t="s">
        <v>53</v>
      </c>
      <c r="E532" s="35" t="s">
        <v>1561</v>
      </c>
    </row>
    <row r="533" spans="1:5" ht="12.75">
      <c r="A533" s="36" t="s">
        <v>55</v>
      </c>
      <c r="E533" s="37" t="s">
        <v>49</v>
      </c>
    </row>
    <row r="534" spans="1:5" ht="12.75">
      <c r="A534" t="s">
        <v>56</v>
      </c>
      <c r="E534" s="35" t="s">
        <v>49</v>
      </c>
    </row>
    <row r="535" spans="1:16" ht="12.75">
      <c r="A535" s="25" t="s">
        <v>47</v>
      </c>
      <c s="29" t="s">
        <v>1562</v>
      </c>
      <c s="29" t="s">
        <v>1563</v>
      </c>
      <c s="25" t="s">
        <v>49</v>
      </c>
      <c s="30" t="s">
        <v>1564</v>
      </c>
      <c s="31" t="s">
        <v>121</v>
      </c>
      <c s="32">
        <v>1.01</v>
      </c>
      <c s="33">
        <v>0</v>
      </c>
      <c s="33">
        <f>ROUND(ROUND(H535,2)*ROUND(G535,3),2)</f>
      </c>
      <c s="31"/>
      <c r="O535">
        <f>(I535*21)/100</f>
      </c>
      <c t="s">
        <v>23</v>
      </c>
    </row>
    <row r="536" spans="1:5" ht="12.75">
      <c r="A536" s="34" t="s">
        <v>53</v>
      </c>
      <c r="E536" s="35" t="s">
        <v>1564</v>
      </c>
    </row>
    <row r="537" spans="1:5" ht="38.25">
      <c r="A537" s="36" t="s">
        <v>55</v>
      </c>
      <c r="E537" s="37" t="s">
        <v>1565</v>
      </c>
    </row>
    <row r="538" spans="1:5" ht="12.75">
      <c r="A538" t="s">
        <v>56</v>
      </c>
      <c r="E538" s="35" t="s">
        <v>49</v>
      </c>
    </row>
    <row r="539" spans="1:16" ht="25.5">
      <c r="A539" s="25" t="s">
        <v>47</v>
      </c>
      <c s="29" t="s">
        <v>1566</v>
      </c>
      <c s="29" t="s">
        <v>1567</v>
      </c>
      <c s="25" t="s">
        <v>49</v>
      </c>
      <c s="30" t="s">
        <v>1568</v>
      </c>
      <c s="31" t="s">
        <v>121</v>
      </c>
      <c s="32">
        <v>1.01</v>
      </c>
      <c s="33">
        <v>0</v>
      </c>
      <c s="33">
        <f>ROUND(ROUND(H539,2)*ROUND(G539,3),2)</f>
      </c>
      <c s="31"/>
      <c r="O539">
        <f>(I539*21)/100</f>
      </c>
      <c t="s">
        <v>23</v>
      </c>
    </row>
    <row r="540" spans="1:5" ht="25.5">
      <c r="A540" s="34" t="s">
        <v>53</v>
      </c>
      <c r="E540" s="35" t="s">
        <v>1568</v>
      </c>
    </row>
    <row r="541" spans="1:5" ht="51">
      <c r="A541" s="36" t="s">
        <v>55</v>
      </c>
      <c r="E541" s="37" t="s">
        <v>1569</v>
      </c>
    </row>
    <row r="542" spans="1:5" ht="12.75">
      <c r="A542" t="s">
        <v>56</v>
      </c>
      <c r="E542" s="35" t="s">
        <v>49</v>
      </c>
    </row>
    <row r="543" spans="1:16" ht="12.75">
      <c r="A543" s="25" t="s">
        <v>47</v>
      </c>
      <c s="29" t="s">
        <v>1570</v>
      </c>
      <c s="29" t="s">
        <v>1571</v>
      </c>
      <c s="25" t="s">
        <v>49</v>
      </c>
      <c s="30" t="s">
        <v>1572</v>
      </c>
      <c s="31" t="s">
        <v>121</v>
      </c>
      <c s="32">
        <v>3.03</v>
      </c>
      <c s="33">
        <v>0</v>
      </c>
      <c s="33">
        <f>ROUND(ROUND(H543,2)*ROUND(G543,3),2)</f>
      </c>
      <c s="31"/>
      <c r="O543">
        <f>(I543*21)/100</f>
      </c>
      <c t="s">
        <v>23</v>
      </c>
    </row>
    <row r="544" spans="1:5" ht="12.75">
      <c r="A544" s="34" t="s">
        <v>53</v>
      </c>
      <c r="E544" s="35" t="s">
        <v>1572</v>
      </c>
    </row>
    <row r="545" spans="1:5" ht="12.75">
      <c r="A545" s="36" t="s">
        <v>55</v>
      </c>
      <c r="E545" s="37" t="s">
        <v>49</v>
      </c>
    </row>
    <row r="546" spans="1:5" ht="12.75">
      <c r="A546" t="s">
        <v>56</v>
      </c>
      <c r="E546" s="35" t="s">
        <v>49</v>
      </c>
    </row>
    <row r="547" spans="1:16" ht="12.75">
      <c r="A547" s="25" t="s">
        <v>47</v>
      </c>
      <c s="29" t="s">
        <v>1573</v>
      </c>
      <c s="29" t="s">
        <v>1574</v>
      </c>
      <c s="25" t="s">
        <v>49</v>
      </c>
      <c s="30" t="s">
        <v>1575</v>
      </c>
      <c s="31" t="s">
        <v>121</v>
      </c>
      <c s="32">
        <v>2.02</v>
      </c>
      <c s="33">
        <v>0</v>
      </c>
      <c s="33">
        <f>ROUND(ROUND(H547,2)*ROUND(G547,3),2)</f>
      </c>
      <c s="31"/>
      <c r="O547">
        <f>(I547*21)/100</f>
      </c>
      <c t="s">
        <v>23</v>
      </c>
    </row>
    <row r="548" spans="1:5" ht="12.75">
      <c r="A548" s="34" t="s">
        <v>53</v>
      </c>
      <c r="E548" s="35" t="s">
        <v>1575</v>
      </c>
    </row>
    <row r="549" spans="1:5" ht="12.75">
      <c r="A549" s="36" t="s">
        <v>55</v>
      </c>
      <c r="E549" s="37" t="s">
        <v>49</v>
      </c>
    </row>
    <row r="550" spans="1:5" ht="12.75">
      <c r="A550" t="s">
        <v>56</v>
      </c>
      <c r="E550" s="35" t="s">
        <v>49</v>
      </c>
    </row>
    <row r="551" spans="1:16" ht="12.75">
      <c r="A551" s="25" t="s">
        <v>47</v>
      </c>
      <c s="29" t="s">
        <v>1576</v>
      </c>
      <c s="29" t="s">
        <v>1577</v>
      </c>
      <c s="25" t="s">
        <v>49</v>
      </c>
      <c s="30" t="s">
        <v>1578</v>
      </c>
      <c s="31" t="s">
        <v>121</v>
      </c>
      <c s="32">
        <v>2.02</v>
      </c>
      <c s="33">
        <v>0</v>
      </c>
      <c s="33">
        <f>ROUND(ROUND(H551,2)*ROUND(G551,3),2)</f>
      </c>
      <c s="31"/>
      <c r="O551">
        <f>(I551*21)/100</f>
      </c>
      <c t="s">
        <v>23</v>
      </c>
    </row>
    <row r="552" spans="1:5" ht="12.75">
      <c r="A552" s="34" t="s">
        <v>53</v>
      </c>
      <c r="E552" s="35" t="s">
        <v>1578</v>
      </c>
    </row>
    <row r="553" spans="1:5" ht="12.75">
      <c r="A553" s="36" t="s">
        <v>55</v>
      </c>
      <c r="E553" s="37" t="s">
        <v>49</v>
      </c>
    </row>
    <row r="554" spans="1:5" ht="12.75">
      <c r="A554" t="s">
        <v>56</v>
      </c>
      <c r="E554" s="35" t="s">
        <v>49</v>
      </c>
    </row>
    <row r="555" spans="1:16" ht="12.75">
      <c r="A555" s="25" t="s">
        <v>47</v>
      </c>
      <c s="29" t="s">
        <v>1579</v>
      </c>
      <c s="29" t="s">
        <v>1580</v>
      </c>
      <c s="25" t="s">
        <v>49</v>
      </c>
      <c s="30" t="s">
        <v>1581</v>
      </c>
      <c s="31" t="s">
        <v>121</v>
      </c>
      <c s="32">
        <v>2.02</v>
      </c>
      <c s="33">
        <v>0</v>
      </c>
      <c s="33">
        <f>ROUND(ROUND(H555,2)*ROUND(G555,3),2)</f>
      </c>
      <c s="31"/>
      <c r="O555">
        <f>(I555*21)/100</f>
      </c>
      <c t="s">
        <v>23</v>
      </c>
    </row>
    <row r="556" spans="1:5" ht="12.75">
      <c r="A556" s="34" t="s">
        <v>53</v>
      </c>
      <c r="E556" s="35" t="s">
        <v>1581</v>
      </c>
    </row>
    <row r="557" spans="1:5" ht="12.75">
      <c r="A557" s="36" t="s">
        <v>55</v>
      </c>
      <c r="E557" s="37" t="s">
        <v>49</v>
      </c>
    </row>
    <row r="558" spans="1:5" ht="12.75">
      <c r="A558" t="s">
        <v>56</v>
      </c>
      <c r="E558" s="35" t="s">
        <v>49</v>
      </c>
    </row>
    <row r="559" spans="1:16" ht="12.75">
      <c r="A559" s="25" t="s">
        <v>47</v>
      </c>
      <c s="29" t="s">
        <v>1582</v>
      </c>
      <c s="29" t="s">
        <v>1583</v>
      </c>
      <c s="25" t="s">
        <v>49</v>
      </c>
      <c s="30" t="s">
        <v>1584</v>
      </c>
      <c s="31" t="s">
        <v>121</v>
      </c>
      <c s="32">
        <v>4.04</v>
      </c>
      <c s="33">
        <v>0</v>
      </c>
      <c s="33">
        <f>ROUND(ROUND(H559,2)*ROUND(G559,3),2)</f>
      </c>
      <c s="31"/>
      <c r="O559">
        <f>(I559*21)/100</f>
      </c>
      <c t="s">
        <v>23</v>
      </c>
    </row>
    <row r="560" spans="1:5" ht="12.75">
      <c r="A560" s="34" t="s">
        <v>53</v>
      </c>
      <c r="E560" s="35" t="s">
        <v>1584</v>
      </c>
    </row>
    <row r="561" spans="1:5" ht="12.75">
      <c r="A561" s="36" t="s">
        <v>55</v>
      </c>
      <c r="E561" s="37" t="s">
        <v>49</v>
      </c>
    </row>
    <row r="562" spans="1:5" ht="12.75">
      <c r="A562" t="s">
        <v>56</v>
      </c>
      <c r="E562" s="35" t="s">
        <v>49</v>
      </c>
    </row>
    <row r="563" spans="1:16" ht="12.75">
      <c r="A563" s="25" t="s">
        <v>47</v>
      </c>
      <c s="29" t="s">
        <v>1585</v>
      </c>
      <c s="29" t="s">
        <v>1586</v>
      </c>
      <c s="25" t="s">
        <v>49</v>
      </c>
      <c s="30" t="s">
        <v>1587</v>
      </c>
      <c s="31" t="s">
        <v>121</v>
      </c>
      <c s="32">
        <v>2.02</v>
      </c>
      <c s="33">
        <v>0</v>
      </c>
      <c s="33">
        <f>ROUND(ROUND(H563,2)*ROUND(G563,3),2)</f>
      </c>
      <c s="31"/>
      <c r="O563">
        <f>(I563*21)/100</f>
      </c>
      <c t="s">
        <v>23</v>
      </c>
    </row>
    <row r="564" spans="1:5" ht="12.75">
      <c r="A564" s="34" t="s">
        <v>53</v>
      </c>
      <c r="E564" s="35" t="s">
        <v>1587</v>
      </c>
    </row>
    <row r="565" spans="1:5" ht="12.75">
      <c r="A565" s="36" t="s">
        <v>55</v>
      </c>
      <c r="E565" s="37" t="s">
        <v>49</v>
      </c>
    </row>
    <row r="566" spans="1:5" ht="12.75">
      <c r="A566" t="s">
        <v>56</v>
      </c>
      <c r="E566" s="35" t="s">
        <v>49</v>
      </c>
    </row>
    <row r="567" spans="1:16" ht="12.75">
      <c r="A567" s="25" t="s">
        <v>47</v>
      </c>
      <c s="29" t="s">
        <v>1588</v>
      </c>
      <c s="29" t="s">
        <v>1589</v>
      </c>
      <c s="25" t="s">
        <v>49</v>
      </c>
      <c s="30" t="s">
        <v>1590</v>
      </c>
      <c s="31" t="s">
        <v>121</v>
      </c>
      <c s="32">
        <v>1.01</v>
      </c>
      <c s="33">
        <v>0</v>
      </c>
      <c s="33">
        <f>ROUND(ROUND(H567,2)*ROUND(G567,3),2)</f>
      </c>
      <c s="31"/>
      <c r="O567">
        <f>(I567*21)/100</f>
      </c>
      <c t="s">
        <v>23</v>
      </c>
    </row>
    <row r="568" spans="1:5" ht="12.75">
      <c r="A568" s="34" t="s">
        <v>53</v>
      </c>
      <c r="E568" s="35" t="s">
        <v>1590</v>
      </c>
    </row>
    <row r="569" spans="1:5" ht="12.75">
      <c r="A569" s="36" t="s">
        <v>55</v>
      </c>
      <c r="E569" s="37" t="s">
        <v>49</v>
      </c>
    </row>
    <row r="570" spans="1:5" ht="12.75">
      <c r="A570" t="s">
        <v>56</v>
      </c>
      <c r="E570" s="35" t="s">
        <v>49</v>
      </c>
    </row>
    <row r="571" spans="1:16" ht="12.75">
      <c r="A571" s="25" t="s">
        <v>47</v>
      </c>
      <c s="29" t="s">
        <v>1591</v>
      </c>
      <c s="29" t="s">
        <v>1592</v>
      </c>
      <c s="25" t="s">
        <v>49</v>
      </c>
      <c s="30" t="s">
        <v>1593</v>
      </c>
      <c s="31" t="s">
        <v>121</v>
      </c>
      <c s="32">
        <v>4.04</v>
      </c>
      <c s="33">
        <v>0</v>
      </c>
      <c s="33">
        <f>ROUND(ROUND(H571,2)*ROUND(G571,3),2)</f>
      </c>
      <c s="31"/>
      <c r="O571">
        <f>(I571*21)/100</f>
      </c>
      <c t="s">
        <v>23</v>
      </c>
    </row>
    <row r="572" spans="1:5" ht="12.75">
      <c r="A572" s="34" t="s">
        <v>53</v>
      </c>
      <c r="E572" s="35" t="s">
        <v>1593</v>
      </c>
    </row>
    <row r="573" spans="1:5" ht="12.75">
      <c r="A573" s="36" t="s">
        <v>55</v>
      </c>
      <c r="E573" s="37" t="s">
        <v>49</v>
      </c>
    </row>
    <row r="574" spans="1:5" ht="12.75">
      <c r="A574" t="s">
        <v>56</v>
      </c>
      <c r="E574" s="35" t="s">
        <v>49</v>
      </c>
    </row>
    <row r="575" spans="1:16" ht="12.75">
      <c r="A575" s="25" t="s">
        <v>47</v>
      </c>
      <c s="29" t="s">
        <v>1594</v>
      </c>
      <c s="29" t="s">
        <v>1595</v>
      </c>
      <c s="25" t="s">
        <v>49</v>
      </c>
      <c s="30" t="s">
        <v>1596</v>
      </c>
      <c s="31" t="s">
        <v>121</v>
      </c>
      <c s="32">
        <v>2.02</v>
      </c>
      <c s="33">
        <v>0</v>
      </c>
      <c s="33">
        <f>ROUND(ROUND(H575,2)*ROUND(G575,3),2)</f>
      </c>
      <c s="31"/>
      <c r="O575">
        <f>(I575*21)/100</f>
      </c>
      <c t="s">
        <v>23</v>
      </c>
    </row>
    <row r="576" spans="1:5" ht="12.75">
      <c r="A576" s="34" t="s">
        <v>53</v>
      </c>
      <c r="E576" s="35" t="s">
        <v>1596</v>
      </c>
    </row>
    <row r="577" spans="1:5" ht="12.75">
      <c r="A577" s="36" t="s">
        <v>55</v>
      </c>
      <c r="E577" s="37" t="s">
        <v>49</v>
      </c>
    </row>
    <row r="578" spans="1:5" ht="12.75">
      <c r="A578" t="s">
        <v>56</v>
      </c>
      <c r="E578" s="35" t="s">
        <v>49</v>
      </c>
    </row>
    <row r="579" spans="1:16" ht="12.75">
      <c r="A579" s="25" t="s">
        <v>47</v>
      </c>
      <c s="29" t="s">
        <v>1597</v>
      </c>
      <c s="29" t="s">
        <v>1598</v>
      </c>
      <c s="25" t="s">
        <v>49</v>
      </c>
      <c s="30" t="s">
        <v>1599</v>
      </c>
      <c s="31" t="s">
        <v>121</v>
      </c>
      <c s="32">
        <v>6.06</v>
      </c>
      <c s="33">
        <v>0</v>
      </c>
      <c s="33">
        <f>ROUND(ROUND(H579,2)*ROUND(G579,3),2)</f>
      </c>
      <c s="31"/>
      <c r="O579">
        <f>(I579*21)/100</f>
      </c>
      <c t="s">
        <v>23</v>
      </c>
    </row>
    <row r="580" spans="1:5" ht="12.75">
      <c r="A580" s="34" t="s">
        <v>53</v>
      </c>
      <c r="E580" s="35" t="s">
        <v>1599</v>
      </c>
    </row>
    <row r="581" spans="1:5" ht="12.75">
      <c r="A581" s="36" t="s">
        <v>55</v>
      </c>
      <c r="E581" s="37" t="s">
        <v>49</v>
      </c>
    </row>
    <row r="582" spans="1:5" ht="12.75">
      <c r="A582" t="s">
        <v>56</v>
      </c>
      <c r="E582" s="35" t="s">
        <v>49</v>
      </c>
    </row>
    <row r="583" spans="1:16" ht="12.75">
      <c r="A583" s="25" t="s">
        <v>47</v>
      </c>
      <c s="29" t="s">
        <v>1600</v>
      </c>
      <c s="29" t="s">
        <v>1601</v>
      </c>
      <c s="25" t="s">
        <v>49</v>
      </c>
      <c s="30" t="s">
        <v>1602</v>
      </c>
      <c s="31" t="s">
        <v>121</v>
      </c>
      <c s="32">
        <v>2.02</v>
      </c>
      <c s="33">
        <v>0</v>
      </c>
      <c s="33">
        <f>ROUND(ROUND(H583,2)*ROUND(G583,3),2)</f>
      </c>
      <c s="31"/>
      <c r="O583">
        <f>(I583*21)/100</f>
      </c>
      <c t="s">
        <v>23</v>
      </c>
    </row>
    <row r="584" spans="1:5" ht="12.75">
      <c r="A584" s="34" t="s">
        <v>53</v>
      </c>
      <c r="E584" s="35" t="s">
        <v>1602</v>
      </c>
    </row>
    <row r="585" spans="1:5" ht="12.75">
      <c r="A585" s="36" t="s">
        <v>55</v>
      </c>
      <c r="E585" s="37" t="s">
        <v>49</v>
      </c>
    </row>
    <row r="586" spans="1:5" ht="12.75">
      <c r="A586" t="s">
        <v>56</v>
      </c>
      <c r="E586" s="35" t="s">
        <v>49</v>
      </c>
    </row>
    <row r="587" spans="1:16" ht="25.5">
      <c r="A587" s="25" t="s">
        <v>47</v>
      </c>
      <c s="29" t="s">
        <v>1603</v>
      </c>
      <c s="29" t="s">
        <v>1604</v>
      </c>
      <c s="25" t="s">
        <v>49</v>
      </c>
      <c s="30" t="s">
        <v>1605</v>
      </c>
      <c s="31" t="s">
        <v>121</v>
      </c>
      <c s="32">
        <v>1.01</v>
      </c>
      <c s="33">
        <v>0</v>
      </c>
      <c s="33">
        <f>ROUND(ROUND(H587,2)*ROUND(G587,3),2)</f>
      </c>
      <c s="31"/>
      <c r="O587">
        <f>(I587*21)/100</f>
      </c>
      <c t="s">
        <v>23</v>
      </c>
    </row>
    <row r="588" spans="1:5" ht="25.5">
      <c r="A588" s="34" t="s">
        <v>53</v>
      </c>
      <c r="E588" s="35" t="s">
        <v>1605</v>
      </c>
    </row>
    <row r="589" spans="1:5" ht="51">
      <c r="A589" s="36" t="s">
        <v>55</v>
      </c>
      <c r="E589" s="37" t="s">
        <v>1606</v>
      </c>
    </row>
    <row r="590" spans="1:5" ht="12.75">
      <c r="A590" t="s">
        <v>56</v>
      </c>
      <c r="E590" s="35" t="s">
        <v>49</v>
      </c>
    </row>
    <row r="591" spans="1:16" ht="25.5">
      <c r="A591" s="25" t="s">
        <v>47</v>
      </c>
      <c s="29" t="s">
        <v>1607</v>
      </c>
      <c s="29" t="s">
        <v>1608</v>
      </c>
      <c s="25" t="s">
        <v>49</v>
      </c>
      <c s="30" t="s">
        <v>1609</v>
      </c>
      <c s="31" t="s">
        <v>121</v>
      </c>
      <c s="32">
        <v>1.01</v>
      </c>
      <c s="33">
        <v>0</v>
      </c>
      <c s="33">
        <f>ROUND(ROUND(H591,2)*ROUND(G591,3),2)</f>
      </c>
      <c s="31"/>
      <c r="O591">
        <f>(I591*21)/100</f>
      </c>
      <c t="s">
        <v>23</v>
      </c>
    </row>
    <row r="592" spans="1:5" ht="25.5">
      <c r="A592" s="34" t="s">
        <v>53</v>
      </c>
      <c r="E592" s="35" t="s">
        <v>1609</v>
      </c>
    </row>
    <row r="593" spans="1:5" ht="51">
      <c r="A593" s="36" t="s">
        <v>55</v>
      </c>
      <c r="E593" s="37" t="s">
        <v>1610</v>
      </c>
    </row>
    <row r="594" spans="1:5" ht="12.75">
      <c r="A594" t="s">
        <v>56</v>
      </c>
      <c r="E594" s="35" t="s">
        <v>49</v>
      </c>
    </row>
    <row r="595" spans="1:16" ht="12.75">
      <c r="A595" s="25" t="s">
        <v>47</v>
      </c>
      <c s="29" t="s">
        <v>1611</v>
      </c>
      <c s="29" t="s">
        <v>1612</v>
      </c>
      <c s="25" t="s">
        <v>49</v>
      </c>
      <c s="30" t="s">
        <v>1613</v>
      </c>
      <c s="31" t="s">
        <v>121</v>
      </c>
      <c s="32">
        <v>2</v>
      </c>
      <c s="33">
        <v>0</v>
      </c>
      <c s="33">
        <f>ROUND(ROUND(H595,2)*ROUND(G595,3),2)</f>
      </c>
      <c s="31"/>
      <c r="O595">
        <f>(I595*21)/100</f>
      </c>
      <c t="s">
        <v>23</v>
      </c>
    </row>
    <row r="596" spans="1:5" ht="12.75">
      <c r="A596" s="34" t="s">
        <v>53</v>
      </c>
      <c r="E596" s="35" t="s">
        <v>1613</v>
      </c>
    </row>
    <row r="597" spans="1:5" ht="38.25">
      <c r="A597" s="36" t="s">
        <v>55</v>
      </c>
      <c r="E597" s="37" t="s">
        <v>1614</v>
      </c>
    </row>
    <row r="598" spans="1:5" ht="12.75">
      <c r="A598" t="s">
        <v>56</v>
      </c>
      <c r="E598" s="35" t="s">
        <v>49</v>
      </c>
    </row>
    <row r="599" spans="1:16" ht="25.5">
      <c r="A599" s="25" t="s">
        <v>47</v>
      </c>
      <c s="29" t="s">
        <v>1615</v>
      </c>
      <c s="29" t="s">
        <v>1616</v>
      </c>
      <c s="25" t="s">
        <v>49</v>
      </c>
      <c s="30" t="s">
        <v>1617</v>
      </c>
      <c s="31" t="s">
        <v>121</v>
      </c>
      <c s="32">
        <v>5.05</v>
      </c>
      <c s="33">
        <v>0</v>
      </c>
      <c s="33">
        <f>ROUND(ROUND(H599,2)*ROUND(G599,3),2)</f>
      </c>
      <c s="31" t="s">
        <v>1075</v>
      </c>
      <c r="O599">
        <f>(I599*21)/100</f>
      </c>
      <c t="s">
        <v>23</v>
      </c>
    </row>
    <row r="600" spans="1:5" ht="25.5">
      <c r="A600" s="34" t="s">
        <v>53</v>
      </c>
      <c r="E600" s="35" t="s">
        <v>1617</v>
      </c>
    </row>
    <row r="601" spans="1:5" ht="12.75">
      <c r="A601" s="36" t="s">
        <v>55</v>
      </c>
      <c r="E601" s="37" t="s">
        <v>49</v>
      </c>
    </row>
    <row r="602" spans="1:5" ht="12.75">
      <c r="A602" t="s">
        <v>56</v>
      </c>
      <c r="E602" s="35" t="s">
        <v>49</v>
      </c>
    </row>
    <row r="603" spans="1:16" ht="25.5">
      <c r="A603" s="25" t="s">
        <v>47</v>
      </c>
      <c s="29" t="s">
        <v>1618</v>
      </c>
      <c s="29" t="s">
        <v>1619</v>
      </c>
      <c s="25" t="s">
        <v>49</v>
      </c>
      <c s="30" t="s">
        <v>1620</v>
      </c>
      <c s="31" t="s">
        <v>121</v>
      </c>
      <c s="32">
        <v>1.01</v>
      </c>
      <c s="33">
        <v>0</v>
      </c>
      <c s="33">
        <f>ROUND(ROUND(H603,2)*ROUND(G603,3),2)</f>
      </c>
      <c s="31" t="s">
        <v>1075</v>
      </c>
      <c r="O603">
        <f>(I603*21)/100</f>
      </c>
      <c t="s">
        <v>23</v>
      </c>
    </row>
    <row r="604" spans="1:5" ht="25.5">
      <c r="A604" s="34" t="s">
        <v>53</v>
      </c>
      <c r="E604" s="35" t="s">
        <v>1620</v>
      </c>
    </row>
    <row r="605" spans="1:5" ht="12.75">
      <c r="A605" s="36" t="s">
        <v>55</v>
      </c>
      <c r="E605" s="37" t="s">
        <v>49</v>
      </c>
    </row>
    <row r="606" spans="1:5" ht="12.75">
      <c r="A606" t="s">
        <v>56</v>
      </c>
      <c r="E606" s="35" t="s">
        <v>49</v>
      </c>
    </row>
    <row r="607" spans="1:16" ht="12.75">
      <c r="A607" s="25" t="s">
        <v>47</v>
      </c>
      <c s="29" t="s">
        <v>1621</v>
      </c>
      <c s="29" t="s">
        <v>1622</v>
      </c>
      <c s="25" t="s">
        <v>49</v>
      </c>
      <c s="30" t="s">
        <v>1623</v>
      </c>
      <c s="31" t="s">
        <v>121</v>
      </c>
      <c s="32">
        <v>4.04</v>
      </c>
      <c s="33">
        <v>0</v>
      </c>
      <c s="33">
        <f>ROUND(ROUND(H607,2)*ROUND(G607,3),2)</f>
      </c>
      <c s="31" t="s">
        <v>1075</v>
      </c>
      <c r="O607">
        <f>(I607*21)/100</f>
      </c>
      <c t="s">
        <v>23</v>
      </c>
    </row>
    <row r="608" spans="1:5" ht="12.75">
      <c r="A608" s="34" t="s">
        <v>53</v>
      </c>
      <c r="E608" s="35" t="s">
        <v>1623</v>
      </c>
    </row>
    <row r="609" spans="1:5" ht="12.75">
      <c r="A609" s="36" t="s">
        <v>55</v>
      </c>
      <c r="E609" s="37" t="s">
        <v>49</v>
      </c>
    </row>
    <row r="610" spans="1:5" ht="12.75">
      <c r="A610" t="s">
        <v>56</v>
      </c>
      <c r="E610" s="35" t="s">
        <v>49</v>
      </c>
    </row>
    <row r="611" spans="1:16" ht="12.75">
      <c r="A611" s="25" t="s">
        <v>47</v>
      </c>
      <c s="29" t="s">
        <v>1624</v>
      </c>
      <c s="29" t="s">
        <v>1625</v>
      </c>
      <c s="25" t="s">
        <v>49</v>
      </c>
      <c s="30" t="s">
        <v>1626</v>
      </c>
      <c s="31" t="s">
        <v>121</v>
      </c>
      <c s="32">
        <v>1.01</v>
      </c>
      <c s="33">
        <v>0</v>
      </c>
      <c s="33">
        <f>ROUND(ROUND(H611,2)*ROUND(G611,3),2)</f>
      </c>
      <c s="31" t="s">
        <v>1075</v>
      </c>
      <c r="O611">
        <f>(I611*21)/100</f>
      </c>
      <c t="s">
        <v>23</v>
      </c>
    </row>
    <row r="612" spans="1:5" ht="12.75">
      <c r="A612" s="34" t="s">
        <v>53</v>
      </c>
      <c r="E612" s="35" t="s">
        <v>1626</v>
      </c>
    </row>
    <row r="613" spans="1:5" ht="12.75">
      <c r="A613" s="36" t="s">
        <v>55</v>
      </c>
      <c r="E613" s="37" t="s">
        <v>49</v>
      </c>
    </row>
    <row r="614" spans="1:5" ht="12.75">
      <c r="A614" t="s">
        <v>56</v>
      </c>
      <c r="E614" s="35" t="s">
        <v>49</v>
      </c>
    </row>
    <row r="615" spans="1:16" ht="12.75">
      <c r="A615" s="25" t="s">
        <v>47</v>
      </c>
      <c s="29" t="s">
        <v>1627</v>
      </c>
      <c s="29" t="s">
        <v>1628</v>
      </c>
      <c s="25" t="s">
        <v>49</v>
      </c>
      <c s="30" t="s">
        <v>1629</v>
      </c>
      <c s="31" t="s">
        <v>121</v>
      </c>
      <c s="32">
        <v>4.04</v>
      </c>
      <c s="33">
        <v>0</v>
      </c>
      <c s="33">
        <f>ROUND(ROUND(H615,2)*ROUND(G615,3),2)</f>
      </c>
      <c s="31" t="s">
        <v>1075</v>
      </c>
      <c r="O615">
        <f>(I615*21)/100</f>
      </c>
      <c t="s">
        <v>23</v>
      </c>
    </row>
    <row r="616" spans="1:5" ht="12.75">
      <c r="A616" s="34" t="s">
        <v>53</v>
      </c>
      <c r="E616" s="35" t="s">
        <v>1629</v>
      </c>
    </row>
    <row r="617" spans="1:5" ht="12.75">
      <c r="A617" s="36" t="s">
        <v>55</v>
      </c>
      <c r="E617" s="37" t="s">
        <v>49</v>
      </c>
    </row>
    <row r="618" spans="1:5" ht="12.75">
      <c r="A618" t="s">
        <v>56</v>
      </c>
      <c r="E618" s="35" t="s">
        <v>49</v>
      </c>
    </row>
    <row r="619" spans="1:16" ht="12.75">
      <c r="A619" s="25" t="s">
        <v>47</v>
      </c>
      <c s="29" t="s">
        <v>1630</v>
      </c>
      <c s="29" t="s">
        <v>1631</v>
      </c>
      <c s="25" t="s">
        <v>49</v>
      </c>
      <c s="30" t="s">
        <v>1632</v>
      </c>
      <c s="31" t="s">
        <v>121</v>
      </c>
      <c s="32">
        <v>1.01</v>
      </c>
      <c s="33">
        <v>0</v>
      </c>
      <c s="33">
        <f>ROUND(ROUND(H619,2)*ROUND(G619,3),2)</f>
      </c>
      <c s="31" t="s">
        <v>1075</v>
      </c>
      <c r="O619">
        <f>(I619*21)/100</f>
      </c>
      <c t="s">
        <v>23</v>
      </c>
    </row>
    <row r="620" spans="1:5" ht="12.75">
      <c r="A620" s="34" t="s">
        <v>53</v>
      </c>
      <c r="E620" s="35" t="s">
        <v>1632</v>
      </c>
    </row>
    <row r="621" spans="1:5" ht="12.75">
      <c r="A621" s="36" t="s">
        <v>55</v>
      </c>
      <c r="E621" s="37" t="s">
        <v>49</v>
      </c>
    </row>
    <row r="622" spans="1:5" ht="12.75">
      <c r="A622" t="s">
        <v>56</v>
      </c>
      <c r="E622" s="35" t="s">
        <v>49</v>
      </c>
    </row>
    <row r="623" spans="1:16" ht="25.5">
      <c r="A623" s="25" t="s">
        <v>47</v>
      </c>
      <c s="29" t="s">
        <v>1633</v>
      </c>
      <c s="29" t="s">
        <v>1634</v>
      </c>
      <c s="25" t="s">
        <v>49</v>
      </c>
      <c s="30" t="s">
        <v>1635</v>
      </c>
      <c s="31" t="s">
        <v>121</v>
      </c>
      <c s="32">
        <v>1.01</v>
      </c>
      <c s="33">
        <v>0</v>
      </c>
      <c s="33">
        <f>ROUND(ROUND(H623,2)*ROUND(G623,3),2)</f>
      </c>
      <c s="31" t="s">
        <v>1075</v>
      </c>
      <c r="O623">
        <f>(I623*21)/100</f>
      </c>
      <c t="s">
        <v>23</v>
      </c>
    </row>
    <row r="624" spans="1:5" ht="25.5">
      <c r="A624" s="34" t="s">
        <v>53</v>
      </c>
      <c r="E624" s="35" t="s">
        <v>1635</v>
      </c>
    </row>
    <row r="625" spans="1:5" ht="12.75">
      <c r="A625" s="36" t="s">
        <v>55</v>
      </c>
      <c r="E625" s="37" t="s">
        <v>49</v>
      </c>
    </row>
    <row r="626" spans="1:5" ht="12.75">
      <c r="A626" t="s">
        <v>56</v>
      </c>
      <c r="E626" s="35" t="s">
        <v>49</v>
      </c>
    </row>
    <row r="627" spans="1:16" ht="25.5">
      <c r="A627" s="25" t="s">
        <v>47</v>
      </c>
      <c s="29" t="s">
        <v>1636</v>
      </c>
      <c s="29" t="s">
        <v>1637</v>
      </c>
      <c s="25" t="s">
        <v>49</v>
      </c>
      <c s="30" t="s">
        <v>1638</v>
      </c>
      <c s="31" t="s">
        <v>121</v>
      </c>
      <c s="32">
        <v>2.02</v>
      </c>
      <c s="33">
        <v>0</v>
      </c>
      <c s="33">
        <f>ROUND(ROUND(H627,2)*ROUND(G627,3),2)</f>
      </c>
      <c s="31" t="s">
        <v>1075</v>
      </c>
      <c r="O627">
        <f>(I627*21)/100</f>
      </c>
      <c t="s">
        <v>23</v>
      </c>
    </row>
    <row r="628" spans="1:5" ht="25.5">
      <c r="A628" s="34" t="s">
        <v>53</v>
      </c>
      <c r="E628" s="35" t="s">
        <v>1638</v>
      </c>
    </row>
    <row r="629" spans="1:5" ht="12.75">
      <c r="A629" s="36" t="s">
        <v>55</v>
      </c>
      <c r="E629" s="37" t="s">
        <v>49</v>
      </c>
    </row>
    <row r="630" spans="1:5" ht="12.75">
      <c r="A630" t="s">
        <v>56</v>
      </c>
      <c r="E630" s="35" t="s">
        <v>49</v>
      </c>
    </row>
    <row r="631" spans="1:16" ht="25.5">
      <c r="A631" s="25" t="s">
        <v>47</v>
      </c>
      <c s="29" t="s">
        <v>1639</v>
      </c>
      <c s="29" t="s">
        <v>1640</v>
      </c>
      <c s="25" t="s">
        <v>49</v>
      </c>
      <c s="30" t="s">
        <v>1641</v>
      </c>
      <c s="31" t="s">
        <v>121</v>
      </c>
      <c s="32">
        <v>6.06</v>
      </c>
      <c s="33">
        <v>0</v>
      </c>
      <c s="33">
        <f>ROUND(ROUND(H631,2)*ROUND(G631,3),2)</f>
      </c>
      <c s="31" t="s">
        <v>1075</v>
      </c>
      <c r="O631">
        <f>(I631*21)/100</f>
      </c>
      <c t="s">
        <v>23</v>
      </c>
    </row>
    <row r="632" spans="1:5" ht="25.5">
      <c r="A632" s="34" t="s">
        <v>53</v>
      </c>
      <c r="E632" s="35" t="s">
        <v>1641</v>
      </c>
    </row>
    <row r="633" spans="1:5" ht="12.75">
      <c r="A633" s="36" t="s">
        <v>55</v>
      </c>
      <c r="E633" s="37" t="s">
        <v>49</v>
      </c>
    </row>
    <row r="634" spans="1:5" ht="12.75">
      <c r="A634" t="s">
        <v>56</v>
      </c>
      <c r="E634" s="35" t="s">
        <v>49</v>
      </c>
    </row>
    <row r="635" spans="1:16" ht="12.75">
      <c r="A635" s="25" t="s">
        <v>47</v>
      </c>
      <c s="29" t="s">
        <v>1642</v>
      </c>
      <c s="29" t="s">
        <v>1643</v>
      </c>
      <c s="25" t="s">
        <v>49</v>
      </c>
      <c s="30" t="s">
        <v>1644</v>
      </c>
      <c s="31" t="s">
        <v>121</v>
      </c>
      <c s="32">
        <v>1.01</v>
      </c>
      <c s="33">
        <v>0</v>
      </c>
      <c s="33">
        <f>ROUND(ROUND(H635,2)*ROUND(G635,3),2)</f>
      </c>
      <c s="31" t="s">
        <v>1075</v>
      </c>
      <c r="O635">
        <f>(I635*21)/100</f>
      </c>
      <c t="s">
        <v>23</v>
      </c>
    </row>
    <row r="636" spans="1:5" ht="12.75">
      <c r="A636" s="34" t="s">
        <v>53</v>
      </c>
      <c r="E636" s="35" t="s">
        <v>1644</v>
      </c>
    </row>
    <row r="637" spans="1:5" ht="12.75">
      <c r="A637" s="36" t="s">
        <v>55</v>
      </c>
      <c r="E637" s="37" t="s">
        <v>49</v>
      </c>
    </row>
    <row r="638" spans="1:5" ht="12.75">
      <c r="A638" t="s">
        <v>56</v>
      </c>
      <c r="E638" s="35" t="s">
        <v>49</v>
      </c>
    </row>
    <row r="639" spans="1:16" ht="25.5">
      <c r="A639" s="25" t="s">
        <v>47</v>
      </c>
      <c s="29" t="s">
        <v>1645</v>
      </c>
      <c s="29" t="s">
        <v>1646</v>
      </c>
      <c s="25" t="s">
        <v>49</v>
      </c>
      <c s="30" t="s">
        <v>1647</v>
      </c>
      <c s="31" t="s">
        <v>121</v>
      </c>
      <c s="32">
        <v>1.01</v>
      </c>
      <c s="33">
        <v>0</v>
      </c>
      <c s="33">
        <f>ROUND(ROUND(H639,2)*ROUND(G639,3),2)</f>
      </c>
      <c s="31" t="s">
        <v>1075</v>
      </c>
      <c r="O639">
        <f>(I639*21)/100</f>
      </c>
      <c t="s">
        <v>23</v>
      </c>
    </row>
    <row r="640" spans="1:5" ht="25.5">
      <c r="A640" s="34" t="s">
        <v>53</v>
      </c>
      <c r="E640" s="35" t="s">
        <v>1647</v>
      </c>
    </row>
    <row r="641" spans="1:5" ht="12.75">
      <c r="A641" s="36" t="s">
        <v>55</v>
      </c>
      <c r="E641" s="37" t="s">
        <v>49</v>
      </c>
    </row>
    <row r="642" spans="1:5" ht="12.75">
      <c r="A642" t="s">
        <v>56</v>
      </c>
      <c r="E642" s="35" t="s">
        <v>49</v>
      </c>
    </row>
    <row r="643" spans="1:16" ht="12.75">
      <c r="A643" s="25" t="s">
        <v>47</v>
      </c>
      <c s="29" t="s">
        <v>1648</v>
      </c>
      <c s="29" t="s">
        <v>1649</v>
      </c>
      <c s="25" t="s">
        <v>49</v>
      </c>
      <c s="30" t="s">
        <v>1650</v>
      </c>
      <c s="31" t="s">
        <v>121</v>
      </c>
      <c s="32">
        <v>1.01</v>
      </c>
      <c s="33">
        <v>0</v>
      </c>
      <c s="33">
        <f>ROUND(ROUND(H643,2)*ROUND(G643,3),2)</f>
      </c>
      <c s="31" t="s">
        <v>1075</v>
      </c>
      <c r="O643">
        <f>(I643*21)/100</f>
      </c>
      <c t="s">
        <v>23</v>
      </c>
    </row>
    <row r="644" spans="1:5" ht="12.75">
      <c r="A644" s="34" t="s">
        <v>53</v>
      </c>
      <c r="E644" s="35" t="s">
        <v>1650</v>
      </c>
    </row>
    <row r="645" spans="1:5" ht="12.75">
      <c r="A645" s="36" t="s">
        <v>55</v>
      </c>
      <c r="E645" s="37" t="s">
        <v>49</v>
      </c>
    </row>
    <row r="646" spans="1:5" ht="12.75">
      <c r="A646" t="s">
        <v>56</v>
      </c>
      <c r="E646" s="35" t="s">
        <v>49</v>
      </c>
    </row>
    <row r="647" spans="1:16" ht="12.75">
      <c r="A647" s="25" t="s">
        <v>47</v>
      </c>
      <c s="29" t="s">
        <v>1651</v>
      </c>
      <c s="29" t="s">
        <v>1652</v>
      </c>
      <c s="25" t="s">
        <v>49</v>
      </c>
      <c s="30" t="s">
        <v>1653</v>
      </c>
      <c s="31" t="s">
        <v>121</v>
      </c>
      <c s="32">
        <v>2.02</v>
      </c>
      <c s="33">
        <v>0</v>
      </c>
      <c s="33">
        <f>ROUND(ROUND(H647,2)*ROUND(G647,3),2)</f>
      </c>
      <c s="31" t="s">
        <v>1075</v>
      </c>
      <c r="O647">
        <f>(I647*21)/100</f>
      </c>
      <c t="s">
        <v>23</v>
      </c>
    </row>
    <row r="648" spans="1:5" ht="12.75">
      <c r="A648" s="34" t="s">
        <v>53</v>
      </c>
      <c r="E648" s="35" t="s">
        <v>1653</v>
      </c>
    </row>
    <row r="649" spans="1:5" ht="12.75">
      <c r="A649" s="36" t="s">
        <v>55</v>
      </c>
      <c r="E649" s="37" t="s">
        <v>49</v>
      </c>
    </row>
    <row r="650" spans="1:5" ht="12.75">
      <c r="A650" t="s">
        <v>56</v>
      </c>
      <c r="E650" s="35" t="s">
        <v>49</v>
      </c>
    </row>
    <row r="651" spans="1:16" ht="12.75">
      <c r="A651" s="25" t="s">
        <v>47</v>
      </c>
      <c s="29" t="s">
        <v>1654</v>
      </c>
      <c s="29" t="s">
        <v>1655</v>
      </c>
      <c s="25" t="s">
        <v>49</v>
      </c>
      <c s="30" t="s">
        <v>1656</v>
      </c>
      <c s="31" t="s">
        <v>121</v>
      </c>
      <c s="32">
        <v>1.01</v>
      </c>
      <c s="33">
        <v>0</v>
      </c>
      <c s="33">
        <f>ROUND(ROUND(H651,2)*ROUND(G651,3),2)</f>
      </c>
      <c s="31" t="s">
        <v>1075</v>
      </c>
      <c r="O651">
        <f>(I651*21)/100</f>
      </c>
      <c t="s">
        <v>23</v>
      </c>
    </row>
    <row r="652" spans="1:5" ht="12.75">
      <c r="A652" s="34" t="s">
        <v>53</v>
      </c>
      <c r="E652" s="35" t="s">
        <v>1656</v>
      </c>
    </row>
    <row r="653" spans="1:5" ht="12.75">
      <c r="A653" s="36" t="s">
        <v>55</v>
      </c>
      <c r="E653" s="37" t="s">
        <v>49</v>
      </c>
    </row>
    <row r="654" spans="1:5" ht="12.75">
      <c r="A654" t="s">
        <v>56</v>
      </c>
      <c r="E654" s="35" t="s">
        <v>49</v>
      </c>
    </row>
    <row r="655" spans="1:16" ht="12.75">
      <c r="A655" s="25" t="s">
        <v>47</v>
      </c>
      <c s="29" t="s">
        <v>1657</v>
      </c>
      <c s="29" t="s">
        <v>1658</v>
      </c>
      <c s="25" t="s">
        <v>49</v>
      </c>
      <c s="30" t="s">
        <v>1659</v>
      </c>
      <c s="31" t="s">
        <v>121</v>
      </c>
      <c s="32">
        <v>1.01</v>
      </c>
      <c s="33">
        <v>0</v>
      </c>
      <c s="33">
        <f>ROUND(ROUND(H655,2)*ROUND(G655,3),2)</f>
      </c>
      <c s="31" t="s">
        <v>1075</v>
      </c>
      <c r="O655">
        <f>(I655*21)/100</f>
      </c>
      <c t="s">
        <v>23</v>
      </c>
    </row>
    <row r="656" spans="1:5" ht="12.75">
      <c r="A656" s="34" t="s">
        <v>53</v>
      </c>
      <c r="E656" s="35" t="s">
        <v>1659</v>
      </c>
    </row>
    <row r="657" spans="1:5" ht="12.75">
      <c r="A657" s="36" t="s">
        <v>55</v>
      </c>
      <c r="E657" s="37" t="s">
        <v>49</v>
      </c>
    </row>
    <row r="658" spans="1:5" ht="12.75">
      <c r="A658" t="s">
        <v>56</v>
      </c>
      <c r="E658" s="35" t="s">
        <v>49</v>
      </c>
    </row>
    <row r="659" spans="1:16" ht="12.75">
      <c r="A659" s="25" t="s">
        <v>47</v>
      </c>
      <c s="29" t="s">
        <v>1660</v>
      </c>
      <c s="29" t="s">
        <v>1661</v>
      </c>
      <c s="25" t="s">
        <v>49</v>
      </c>
      <c s="30" t="s">
        <v>1662</v>
      </c>
      <c s="31" t="s">
        <v>121</v>
      </c>
      <c s="32">
        <v>1.01</v>
      </c>
      <c s="33">
        <v>0</v>
      </c>
      <c s="33">
        <f>ROUND(ROUND(H659,2)*ROUND(G659,3),2)</f>
      </c>
      <c s="31" t="s">
        <v>1075</v>
      </c>
      <c r="O659">
        <f>(I659*21)/100</f>
      </c>
      <c t="s">
        <v>23</v>
      </c>
    </row>
    <row r="660" spans="1:5" ht="12.75">
      <c r="A660" s="34" t="s">
        <v>53</v>
      </c>
      <c r="E660" s="35" t="s">
        <v>1662</v>
      </c>
    </row>
    <row r="661" spans="1:5" ht="12.75">
      <c r="A661" s="36" t="s">
        <v>55</v>
      </c>
      <c r="E661" s="37" t="s">
        <v>49</v>
      </c>
    </row>
    <row r="662" spans="1:5" ht="12.75">
      <c r="A662" t="s">
        <v>56</v>
      </c>
      <c r="E662" s="35" t="s">
        <v>49</v>
      </c>
    </row>
    <row r="663" spans="1:16" ht="12.75">
      <c r="A663" s="25" t="s">
        <v>47</v>
      </c>
      <c s="29" t="s">
        <v>1663</v>
      </c>
      <c s="29" t="s">
        <v>1664</v>
      </c>
      <c s="25" t="s">
        <v>49</v>
      </c>
      <c s="30" t="s">
        <v>1665</v>
      </c>
      <c s="31" t="s">
        <v>121</v>
      </c>
      <c s="32">
        <v>4.04</v>
      </c>
      <c s="33">
        <v>0</v>
      </c>
      <c s="33">
        <f>ROUND(ROUND(H663,2)*ROUND(G663,3),2)</f>
      </c>
      <c s="31" t="s">
        <v>1075</v>
      </c>
      <c r="O663">
        <f>(I663*21)/100</f>
      </c>
      <c t="s">
        <v>23</v>
      </c>
    </row>
    <row r="664" spans="1:5" ht="12.75">
      <c r="A664" s="34" t="s">
        <v>53</v>
      </c>
      <c r="E664" s="35" t="s">
        <v>1665</v>
      </c>
    </row>
    <row r="665" spans="1:5" ht="12.75">
      <c r="A665" s="36" t="s">
        <v>55</v>
      </c>
      <c r="E665" s="37" t="s">
        <v>49</v>
      </c>
    </row>
    <row r="666" spans="1:5" ht="12.75">
      <c r="A666" t="s">
        <v>56</v>
      </c>
      <c r="E666" s="35" t="s">
        <v>49</v>
      </c>
    </row>
    <row r="667" spans="1:16" ht="12.75">
      <c r="A667" s="25" t="s">
        <v>47</v>
      </c>
      <c s="29" t="s">
        <v>1666</v>
      </c>
      <c s="29" t="s">
        <v>1667</v>
      </c>
      <c s="25" t="s">
        <v>49</v>
      </c>
      <c s="30" t="s">
        <v>1668</v>
      </c>
      <c s="31" t="s">
        <v>121</v>
      </c>
      <c s="32">
        <v>2.02</v>
      </c>
      <c s="33">
        <v>0</v>
      </c>
      <c s="33">
        <f>ROUND(ROUND(H667,2)*ROUND(G667,3),2)</f>
      </c>
      <c s="31" t="s">
        <v>1075</v>
      </c>
      <c r="O667">
        <f>(I667*21)/100</f>
      </c>
      <c t="s">
        <v>23</v>
      </c>
    </row>
    <row r="668" spans="1:5" ht="12.75">
      <c r="A668" s="34" t="s">
        <v>53</v>
      </c>
      <c r="E668" s="35" t="s">
        <v>1668</v>
      </c>
    </row>
    <row r="669" spans="1:5" ht="12.75">
      <c r="A669" s="36" t="s">
        <v>55</v>
      </c>
      <c r="E669" s="37" t="s">
        <v>49</v>
      </c>
    </row>
    <row r="670" spans="1:5" ht="12.75">
      <c r="A670" t="s">
        <v>56</v>
      </c>
      <c r="E670" s="35" t="s">
        <v>49</v>
      </c>
    </row>
    <row r="671" spans="1:16" ht="12.75">
      <c r="A671" s="25" t="s">
        <v>47</v>
      </c>
      <c s="29" t="s">
        <v>1669</v>
      </c>
      <c s="29" t="s">
        <v>1670</v>
      </c>
      <c s="25" t="s">
        <v>49</v>
      </c>
      <c s="30" t="s">
        <v>1671</v>
      </c>
      <c s="31" t="s">
        <v>121</v>
      </c>
      <c s="32">
        <v>1</v>
      </c>
      <c s="33">
        <v>0</v>
      </c>
      <c s="33">
        <f>ROUND(ROUND(H671,2)*ROUND(G671,3),2)</f>
      </c>
      <c s="31"/>
      <c r="O671">
        <f>(I671*21)/100</f>
      </c>
      <c t="s">
        <v>23</v>
      </c>
    </row>
    <row r="672" spans="1:5" ht="12.75">
      <c r="A672" s="34" t="s">
        <v>53</v>
      </c>
      <c r="E672" s="35" t="s">
        <v>1672</v>
      </c>
    </row>
    <row r="673" spans="1:5" ht="12.75">
      <c r="A673" s="36" t="s">
        <v>55</v>
      </c>
      <c r="E673" s="37" t="s">
        <v>49</v>
      </c>
    </row>
    <row r="674" spans="1:5" ht="12.75">
      <c r="A674" t="s">
        <v>56</v>
      </c>
      <c r="E674" s="35" t="s">
        <v>49</v>
      </c>
    </row>
    <row r="675" spans="1:16" ht="12.75">
      <c r="A675" s="25" t="s">
        <v>47</v>
      </c>
      <c s="29" t="s">
        <v>1673</v>
      </c>
      <c s="29" t="s">
        <v>1674</v>
      </c>
      <c s="25" t="s">
        <v>49</v>
      </c>
      <c s="30" t="s">
        <v>1675</v>
      </c>
      <c s="31" t="s">
        <v>97</v>
      </c>
      <c s="32">
        <v>0</v>
      </c>
      <c s="33">
        <v>0</v>
      </c>
      <c s="33">
        <f>ROUND(ROUND(H675,2)*ROUND(G675,3),2)</f>
      </c>
      <c s="31"/>
      <c r="O675">
        <f>(I675*21)/100</f>
      </c>
      <c t="s">
        <v>23</v>
      </c>
    </row>
    <row r="676" spans="1:5" ht="12.75">
      <c r="A676" s="34" t="s">
        <v>53</v>
      </c>
      <c r="E676" s="35" t="s">
        <v>49</v>
      </c>
    </row>
    <row r="677" spans="1:5" ht="229.5">
      <c r="A677" s="36" t="s">
        <v>55</v>
      </c>
      <c r="E677" s="37" t="s">
        <v>1676</v>
      </c>
    </row>
    <row r="678" spans="1:5" ht="12.75">
      <c r="A678" t="s">
        <v>56</v>
      </c>
      <c r="E678" s="35" t="s">
        <v>49</v>
      </c>
    </row>
    <row r="679" spans="1:16" ht="25.5">
      <c r="A679" s="25" t="s">
        <v>47</v>
      </c>
      <c s="29" t="s">
        <v>1677</v>
      </c>
      <c s="29" t="s">
        <v>1678</v>
      </c>
      <c s="25" t="s">
        <v>49</v>
      </c>
      <c s="30" t="s">
        <v>1679</v>
      </c>
      <c s="31" t="s">
        <v>142</v>
      </c>
      <c s="32">
        <v>10.8</v>
      </c>
      <c s="33">
        <v>0</v>
      </c>
      <c s="33">
        <f>ROUND(ROUND(H679,2)*ROUND(G679,3),2)</f>
      </c>
      <c s="31" t="s">
        <v>1075</v>
      </c>
      <c r="O679">
        <f>(I679*21)/100</f>
      </c>
      <c t="s">
        <v>23</v>
      </c>
    </row>
    <row r="680" spans="1:5" ht="25.5">
      <c r="A680" s="34" t="s">
        <v>53</v>
      </c>
      <c r="E680" s="35" t="s">
        <v>1680</v>
      </c>
    </row>
    <row r="681" spans="1:5" ht="12.75">
      <c r="A681" s="36" t="s">
        <v>55</v>
      </c>
      <c r="E681" s="37" t="s">
        <v>1681</v>
      </c>
    </row>
    <row r="682" spans="1:5" ht="12.75">
      <c r="A682" t="s">
        <v>56</v>
      </c>
      <c r="E682" s="35" t="s">
        <v>49</v>
      </c>
    </row>
    <row r="683" spans="1:16" ht="25.5">
      <c r="A683" s="25" t="s">
        <v>47</v>
      </c>
      <c s="29" t="s">
        <v>1682</v>
      </c>
      <c s="29" t="s">
        <v>1683</v>
      </c>
      <c s="25" t="s">
        <v>49</v>
      </c>
      <c s="30" t="s">
        <v>1684</v>
      </c>
      <c s="31" t="s">
        <v>142</v>
      </c>
      <c s="32">
        <v>8.21</v>
      </c>
      <c s="33">
        <v>0</v>
      </c>
      <c s="33">
        <f>ROUND(ROUND(H683,2)*ROUND(G683,3),2)</f>
      </c>
      <c s="31" t="s">
        <v>1075</v>
      </c>
      <c r="O683">
        <f>(I683*21)/100</f>
      </c>
      <c t="s">
        <v>23</v>
      </c>
    </row>
    <row r="684" spans="1:5" ht="25.5">
      <c r="A684" s="34" t="s">
        <v>53</v>
      </c>
      <c r="E684" s="35" t="s">
        <v>1685</v>
      </c>
    </row>
    <row r="685" spans="1:5" ht="12.75">
      <c r="A685" s="36" t="s">
        <v>55</v>
      </c>
      <c r="E685" s="37" t="s">
        <v>1686</v>
      </c>
    </row>
    <row r="686" spans="1:5" ht="12.75">
      <c r="A686" t="s">
        <v>56</v>
      </c>
      <c r="E686" s="35" t="s">
        <v>49</v>
      </c>
    </row>
    <row r="687" spans="1:16" ht="12.75">
      <c r="A687" s="25" t="s">
        <v>47</v>
      </c>
      <c s="29" t="s">
        <v>1687</v>
      </c>
      <c s="29" t="s">
        <v>1688</v>
      </c>
      <c s="25" t="s">
        <v>49</v>
      </c>
      <c s="30" t="s">
        <v>1689</v>
      </c>
      <c s="31" t="s">
        <v>142</v>
      </c>
      <c s="32">
        <v>56</v>
      </c>
      <c s="33">
        <v>0</v>
      </c>
      <c s="33">
        <f>ROUND(ROUND(H687,2)*ROUND(G687,3),2)</f>
      </c>
      <c s="31" t="s">
        <v>1075</v>
      </c>
      <c r="O687">
        <f>(I687*21)/100</f>
      </c>
      <c t="s">
        <v>23</v>
      </c>
    </row>
    <row r="688" spans="1:5" ht="38.25">
      <c r="A688" s="34" t="s">
        <v>53</v>
      </c>
      <c r="E688" s="35" t="s">
        <v>1690</v>
      </c>
    </row>
    <row r="689" spans="1:5" ht="12.75">
      <c r="A689" s="36" t="s">
        <v>55</v>
      </c>
      <c r="E689" s="37" t="s">
        <v>1691</v>
      </c>
    </row>
    <row r="690" spans="1:5" ht="12.75">
      <c r="A690" t="s">
        <v>56</v>
      </c>
      <c r="E690" s="35" t="s">
        <v>49</v>
      </c>
    </row>
    <row r="691" spans="1:16" ht="25.5">
      <c r="A691" s="25" t="s">
        <v>47</v>
      </c>
      <c s="29" t="s">
        <v>1692</v>
      </c>
      <c s="29" t="s">
        <v>1693</v>
      </c>
      <c s="25" t="s">
        <v>49</v>
      </c>
      <c s="30" t="s">
        <v>1694</v>
      </c>
      <c s="31" t="s">
        <v>142</v>
      </c>
      <c s="32">
        <v>239.7</v>
      </c>
      <c s="33">
        <v>0</v>
      </c>
      <c s="33">
        <f>ROUND(ROUND(H691,2)*ROUND(G691,3),2)</f>
      </c>
      <c s="31" t="s">
        <v>1075</v>
      </c>
      <c r="O691">
        <f>(I691*21)/100</f>
      </c>
      <c t="s">
        <v>23</v>
      </c>
    </row>
    <row r="692" spans="1:5" ht="25.5">
      <c r="A692" s="34" t="s">
        <v>53</v>
      </c>
      <c r="E692" s="35" t="s">
        <v>1695</v>
      </c>
    </row>
    <row r="693" spans="1:5" ht="12.75">
      <c r="A693" s="36" t="s">
        <v>55</v>
      </c>
      <c r="E693" s="37" t="s">
        <v>1696</v>
      </c>
    </row>
    <row r="694" spans="1:5" ht="12.75">
      <c r="A694" t="s">
        <v>56</v>
      </c>
      <c r="E694" s="35" t="s">
        <v>49</v>
      </c>
    </row>
    <row r="695" spans="1:16" ht="25.5">
      <c r="A695" s="25" t="s">
        <v>47</v>
      </c>
      <c s="29" t="s">
        <v>1697</v>
      </c>
      <c s="29" t="s">
        <v>1698</v>
      </c>
      <c s="25" t="s">
        <v>49</v>
      </c>
      <c s="30" t="s">
        <v>1699</v>
      </c>
      <c s="31" t="s">
        <v>121</v>
      </c>
      <c s="32">
        <v>10</v>
      </c>
      <c s="33">
        <v>0</v>
      </c>
      <c s="33">
        <f>ROUND(ROUND(H695,2)*ROUND(G695,3),2)</f>
      </c>
      <c s="31" t="s">
        <v>1075</v>
      </c>
      <c r="O695">
        <f>(I695*21)/100</f>
      </c>
      <c t="s">
        <v>23</v>
      </c>
    </row>
    <row r="696" spans="1:5" ht="25.5">
      <c r="A696" s="34" t="s">
        <v>53</v>
      </c>
      <c r="E696" s="35" t="s">
        <v>1700</v>
      </c>
    </row>
    <row r="697" spans="1:5" ht="102">
      <c r="A697" s="36" t="s">
        <v>55</v>
      </c>
      <c r="E697" s="37" t="s">
        <v>1701</v>
      </c>
    </row>
    <row r="698" spans="1:5" ht="12.75">
      <c r="A698" t="s">
        <v>56</v>
      </c>
      <c r="E698" s="35" t="s">
        <v>49</v>
      </c>
    </row>
    <row r="699" spans="1:16" ht="12.75">
      <c r="A699" s="25" t="s">
        <v>47</v>
      </c>
      <c s="29" t="s">
        <v>1702</v>
      </c>
      <c s="29" t="s">
        <v>1703</v>
      </c>
      <c s="25" t="s">
        <v>49</v>
      </c>
      <c s="30" t="s">
        <v>1704</v>
      </c>
      <c s="31" t="s">
        <v>121</v>
      </c>
      <c s="32">
        <v>42</v>
      </c>
      <c s="33">
        <v>0</v>
      </c>
      <c s="33">
        <f>ROUND(ROUND(H699,2)*ROUND(G699,3),2)</f>
      </c>
      <c s="31"/>
      <c r="O699">
        <f>(I699*21)/100</f>
      </c>
      <c t="s">
        <v>23</v>
      </c>
    </row>
    <row r="700" spans="1:5" ht="12.75">
      <c r="A700" s="34" t="s">
        <v>53</v>
      </c>
      <c r="E700" s="35" t="s">
        <v>1704</v>
      </c>
    </row>
    <row r="701" spans="1:5" ht="76.5">
      <c r="A701" s="36" t="s">
        <v>55</v>
      </c>
      <c r="E701" s="37" t="s">
        <v>1705</v>
      </c>
    </row>
    <row r="702" spans="1:5" ht="12.75">
      <c r="A702" t="s">
        <v>56</v>
      </c>
      <c r="E702" s="35" t="s">
        <v>49</v>
      </c>
    </row>
    <row r="703" spans="1:16" ht="12.75">
      <c r="A703" s="25" t="s">
        <v>47</v>
      </c>
      <c s="29" t="s">
        <v>1706</v>
      </c>
      <c s="29" t="s">
        <v>1707</v>
      </c>
      <c s="25" t="s">
        <v>49</v>
      </c>
      <c s="30" t="s">
        <v>1708</v>
      </c>
      <c s="31" t="s">
        <v>121</v>
      </c>
      <c s="32">
        <v>16</v>
      </c>
      <c s="33">
        <v>0</v>
      </c>
      <c s="33">
        <f>ROUND(ROUND(H703,2)*ROUND(G703,3),2)</f>
      </c>
      <c s="31"/>
      <c r="O703">
        <f>(I703*21)/100</f>
      </c>
      <c t="s">
        <v>23</v>
      </c>
    </row>
    <row r="704" spans="1:5" ht="12.75">
      <c r="A704" s="34" t="s">
        <v>53</v>
      </c>
      <c r="E704" s="35" t="s">
        <v>1708</v>
      </c>
    </row>
    <row r="705" spans="1:5" ht="63.75">
      <c r="A705" s="36" t="s">
        <v>55</v>
      </c>
      <c r="E705" s="37" t="s">
        <v>1709</v>
      </c>
    </row>
    <row r="706" spans="1:5" ht="12.75">
      <c r="A706" t="s">
        <v>56</v>
      </c>
      <c r="E706" s="35" t="s">
        <v>49</v>
      </c>
    </row>
    <row r="707" spans="1:16" ht="12.75">
      <c r="A707" s="25" t="s">
        <v>47</v>
      </c>
      <c s="29" t="s">
        <v>1710</v>
      </c>
      <c s="29" t="s">
        <v>1711</v>
      </c>
      <c s="25" t="s">
        <v>49</v>
      </c>
      <c s="30" t="s">
        <v>1712</v>
      </c>
      <c s="31" t="s">
        <v>121</v>
      </c>
      <c s="32">
        <v>5</v>
      </c>
      <c s="33">
        <v>0</v>
      </c>
      <c s="33">
        <f>ROUND(ROUND(H707,2)*ROUND(G707,3),2)</f>
      </c>
      <c s="31"/>
      <c r="O707">
        <f>(I707*21)/100</f>
      </c>
      <c t="s">
        <v>23</v>
      </c>
    </row>
    <row r="708" spans="1:5" ht="12.75">
      <c r="A708" s="34" t="s">
        <v>53</v>
      </c>
      <c r="E708" s="35" t="s">
        <v>1712</v>
      </c>
    </row>
    <row r="709" spans="1:5" ht="51">
      <c r="A709" s="36" t="s">
        <v>55</v>
      </c>
      <c r="E709" s="37" t="s">
        <v>1713</v>
      </c>
    </row>
    <row r="710" spans="1:5" ht="12.75">
      <c r="A710" t="s">
        <v>56</v>
      </c>
      <c r="E710" s="35" t="s">
        <v>49</v>
      </c>
    </row>
    <row r="711" spans="1:16" ht="12.75">
      <c r="A711" s="25" t="s">
        <v>47</v>
      </c>
      <c s="29" t="s">
        <v>1714</v>
      </c>
      <c s="29" t="s">
        <v>1715</v>
      </c>
      <c s="25" t="s">
        <v>49</v>
      </c>
      <c s="30" t="s">
        <v>1716</v>
      </c>
      <c s="31" t="s">
        <v>121</v>
      </c>
      <c s="32">
        <v>5</v>
      </c>
      <c s="33">
        <v>0</v>
      </c>
      <c s="33">
        <f>ROUND(ROUND(H711,2)*ROUND(G711,3),2)</f>
      </c>
      <c s="31"/>
      <c r="O711">
        <f>(I711*21)/100</f>
      </c>
      <c t="s">
        <v>23</v>
      </c>
    </row>
    <row r="712" spans="1:5" ht="12.75">
      <c r="A712" s="34" t="s">
        <v>53</v>
      </c>
      <c r="E712" s="35" t="s">
        <v>1716</v>
      </c>
    </row>
    <row r="713" spans="1:5" ht="51">
      <c r="A713" s="36" t="s">
        <v>55</v>
      </c>
      <c r="E713" s="37" t="s">
        <v>1717</v>
      </c>
    </row>
    <row r="714" spans="1:5" ht="12.75">
      <c r="A714" t="s">
        <v>56</v>
      </c>
      <c r="E714" s="35" t="s">
        <v>49</v>
      </c>
    </row>
    <row r="715" spans="1:16" ht="12.75">
      <c r="A715" s="25" t="s">
        <v>47</v>
      </c>
      <c s="29" t="s">
        <v>1718</v>
      </c>
      <c s="29" t="s">
        <v>1719</v>
      </c>
      <c s="25" t="s">
        <v>49</v>
      </c>
      <c s="30" t="s">
        <v>1720</v>
      </c>
      <c s="31" t="s">
        <v>121</v>
      </c>
      <c s="32">
        <v>6</v>
      </c>
      <c s="33">
        <v>0</v>
      </c>
      <c s="33">
        <f>ROUND(ROUND(H715,2)*ROUND(G715,3),2)</f>
      </c>
      <c s="31"/>
      <c r="O715">
        <f>(I715*21)/100</f>
      </c>
      <c t="s">
        <v>23</v>
      </c>
    </row>
    <row r="716" spans="1:5" ht="12.75">
      <c r="A716" s="34" t="s">
        <v>53</v>
      </c>
      <c r="E716" s="35" t="s">
        <v>1720</v>
      </c>
    </row>
    <row r="717" spans="1:5" ht="51">
      <c r="A717" s="36" t="s">
        <v>55</v>
      </c>
      <c r="E717" s="37" t="s">
        <v>1721</v>
      </c>
    </row>
    <row r="718" spans="1:5" ht="12.75">
      <c r="A718" t="s">
        <v>56</v>
      </c>
      <c r="E718" s="35" t="s">
        <v>49</v>
      </c>
    </row>
    <row r="719" spans="1:16" ht="12.75">
      <c r="A719" s="25" t="s">
        <v>47</v>
      </c>
      <c s="29" t="s">
        <v>1722</v>
      </c>
      <c s="29" t="s">
        <v>1723</v>
      </c>
      <c s="25" t="s">
        <v>49</v>
      </c>
      <c s="30" t="s">
        <v>1724</v>
      </c>
      <c s="31" t="s">
        <v>121</v>
      </c>
      <c s="32">
        <v>20</v>
      </c>
      <c s="33">
        <v>0</v>
      </c>
      <c s="33">
        <f>ROUND(ROUND(H719,2)*ROUND(G719,3),2)</f>
      </c>
      <c s="31"/>
      <c r="O719">
        <f>(I719*21)/100</f>
      </c>
      <c t="s">
        <v>23</v>
      </c>
    </row>
    <row r="720" spans="1:5" ht="12.75">
      <c r="A720" s="34" t="s">
        <v>53</v>
      </c>
      <c r="E720" s="35" t="s">
        <v>1724</v>
      </c>
    </row>
    <row r="721" spans="1:5" ht="63.75">
      <c r="A721" s="36" t="s">
        <v>55</v>
      </c>
      <c r="E721" s="37" t="s">
        <v>1725</v>
      </c>
    </row>
    <row r="722" spans="1:5" ht="12.75">
      <c r="A722" t="s">
        <v>56</v>
      </c>
      <c r="E722" s="35" t="s">
        <v>49</v>
      </c>
    </row>
    <row r="723" spans="1:16" ht="12.75">
      <c r="A723" s="25" t="s">
        <v>47</v>
      </c>
      <c s="29" t="s">
        <v>1726</v>
      </c>
      <c s="29" t="s">
        <v>1727</v>
      </c>
      <c s="25" t="s">
        <v>49</v>
      </c>
      <c s="30" t="s">
        <v>1728</v>
      </c>
      <c s="31" t="s">
        <v>121</v>
      </c>
      <c s="32">
        <v>4</v>
      </c>
      <c s="33">
        <v>0</v>
      </c>
      <c s="33">
        <f>ROUND(ROUND(H723,2)*ROUND(G723,3),2)</f>
      </c>
      <c s="31"/>
      <c r="O723">
        <f>(I723*21)/100</f>
      </c>
      <c t="s">
        <v>23</v>
      </c>
    </row>
    <row r="724" spans="1:5" ht="12.75">
      <c r="A724" s="34" t="s">
        <v>53</v>
      </c>
      <c r="E724" s="35" t="s">
        <v>1728</v>
      </c>
    </row>
    <row r="725" spans="1:5" ht="25.5">
      <c r="A725" s="36" t="s">
        <v>55</v>
      </c>
      <c r="E725" s="37" t="s">
        <v>1729</v>
      </c>
    </row>
    <row r="726" spans="1:5" ht="12.75">
      <c r="A726" t="s">
        <v>56</v>
      </c>
      <c r="E726" s="35" t="s">
        <v>49</v>
      </c>
    </row>
    <row r="727" spans="1:16" ht="12.75">
      <c r="A727" s="25" t="s">
        <v>47</v>
      </c>
      <c s="29" t="s">
        <v>1730</v>
      </c>
      <c s="29" t="s">
        <v>1731</v>
      </c>
      <c s="25" t="s">
        <v>49</v>
      </c>
      <c s="30" t="s">
        <v>1732</v>
      </c>
      <c s="31" t="s">
        <v>121</v>
      </c>
      <c s="32">
        <v>15</v>
      </c>
      <c s="33">
        <v>0</v>
      </c>
      <c s="33">
        <f>ROUND(ROUND(H727,2)*ROUND(G727,3),2)</f>
      </c>
      <c s="31"/>
      <c r="O727">
        <f>(I727*21)/100</f>
      </c>
      <c t="s">
        <v>23</v>
      </c>
    </row>
    <row r="728" spans="1:5" ht="12.75">
      <c r="A728" s="34" t="s">
        <v>53</v>
      </c>
      <c r="E728" s="35" t="s">
        <v>1732</v>
      </c>
    </row>
    <row r="729" spans="1:5" ht="25.5">
      <c r="A729" s="36" t="s">
        <v>55</v>
      </c>
      <c r="E729" s="37" t="s">
        <v>1733</v>
      </c>
    </row>
    <row r="730" spans="1:5" ht="12.75">
      <c r="A730" t="s">
        <v>56</v>
      </c>
      <c r="E730" s="35" t="s">
        <v>49</v>
      </c>
    </row>
    <row r="731" spans="1:16" ht="12.75">
      <c r="A731" s="25" t="s">
        <v>47</v>
      </c>
      <c s="29" t="s">
        <v>1734</v>
      </c>
      <c s="29" t="s">
        <v>1735</v>
      </c>
      <c s="25" t="s">
        <v>49</v>
      </c>
      <c s="30" t="s">
        <v>1736</v>
      </c>
      <c s="31" t="s">
        <v>121</v>
      </c>
      <c s="32">
        <v>14</v>
      </c>
      <c s="33">
        <v>0</v>
      </c>
      <c s="33">
        <f>ROUND(ROUND(H731,2)*ROUND(G731,3),2)</f>
      </c>
      <c s="31"/>
      <c r="O731">
        <f>(I731*21)/100</f>
      </c>
      <c t="s">
        <v>23</v>
      </c>
    </row>
    <row r="732" spans="1:5" ht="12.75">
      <c r="A732" s="34" t="s">
        <v>53</v>
      </c>
      <c r="E732" s="35" t="s">
        <v>1736</v>
      </c>
    </row>
    <row r="733" spans="1:5" ht="25.5">
      <c r="A733" s="36" t="s">
        <v>55</v>
      </c>
      <c r="E733" s="37" t="s">
        <v>1737</v>
      </c>
    </row>
    <row r="734" spans="1:5" ht="12.75">
      <c r="A734" t="s">
        <v>56</v>
      </c>
      <c r="E734" s="35" t="s">
        <v>49</v>
      </c>
    </row>
    <row r="735" spans="1:16" ht="12.75">
      <c r="A735" s="25" t="s">
        <v>47</v>
      </c>
      <c s="29" t="s">
        <v>1738</v>
      </c>
      <c s="29" t="s">
        <v>1739</v>
      </c>
      <c s="25" t="s">
        <v>49</v>
      </c>
      <c s="30" t="s">
        <v>1740</v>
      </c>
      <c s="31" t="s">
        <v>121</v>
      </c>
      <c s="32">
        <v>100</v>
      </c>
      <c s="33">
        <v>0</v>
      </c>
      <c s="33">
        <f>ROUND(ROUND(H735,2)*ROUND(G735,3),2)</f>
      </c>
      <c s="31"/>
      <c r="O735">
        <f>(I735*21)/100</f>
      </c>
      <c t="s">
        <v>23</v>
      </c>
    </row>
    <row r="736" spans="1:5" ht="12.75">
      <c r="A736" s="34" t="s">
        <v>53</v>
      </c>
      <c r="E736" s="35" t="s">
        <v>1740</v>
      </c>
    </row>
    <row r="737" spans="1:5" ht="25.5">
      <c r="A737" s="36" t="s">
        <v>55</v>
      </c>
      <c r="E737" s="37" t="s">
        <v>1741</v>
      </c>
    </row>
    <row r="738" spans="1:5" ht="12.75">
      <c r="A738" t="s">
        <v>56</v>
      </c>
      <c r="E738" s="35" t="s">
        <v>49</v>
      </c>
    </row>
    <row r="739" spans="1:16" ht="12.75">
      <c r="A739" s="25" t="s">
        <v>47</v>
      </c>
      <c s="29" t="s">
        <v>1742</v>
      </c>
      <c s="29" t="s">
        <v>1743</v>
      </c>
      <c s="25" t="s">
        <v>49</v>
      </c>
      <c s="30" t="s">
        <v>1744</v>
      </c>
      <c s="31" t="s">
        <v>121</v>
      </c>
      <c s="32">
        <v>4</v>
      </c>
      <c s="33">
        <v>0</v>
      </c>
      <c s="33">
        <f>ROUND(ROUND(H739,2)*ROUND(G739,3),2)</f>
      </c>
      <c s="31"/>
      <c r="O739">
        <f>(I739*21)/100</f>
      </c>
      <c t="s">
        <v>23</v>
      </c>
    </row>
    <row r="740" spans="1:5" ht="12.75">
      <c r="A740" s="34" t="s">
        <v>53</v>
      </c>
      <c r="E740" s="35" t="s">
        <v>1744</v>
      </c>
    </row>
    <row r="741" spans="1:5" ht="38.25">
      <c r="A741" s="36" t="s">
        <v>55</v>
      </c>
      <c r="E741" s="37" t="s">
        <v>1745</v>
      </c>
    </row>
    <row r="742" spans="1:5" ht="12.75">
      <c r="A742" t="s">
        <v>56</v>
      </c>
      <c r="E742" s="35" t="s">
        <v>49</v>
      </c>
    </row>
    <row r="743" spans="1:16" ht="25.5">
      <c r="A743" s="25" t="s">
        <v>47</v>
      </c>
      <c s="29" t="s">
        <v>1746</v>
      </c>
      <c s="29" t="s">
        <v>1747</v>
      </c>
      <c s="25" t="s">
        <v>49</v>
      </c>
      <c s="30" t="s">
        <v>1748</v>
      </c>
      <c s="31" t="s">
        <v>121</v>
      </c>
      <c s="32">
        <v>14</v>
      </c>
      <c s="33">
        <v>0</v>
      </c>
      <c s="33">
        <f>ROUND(ROUND(H743,2)*ROUND(G743,3),2)</f>
      </c>
      <c s="31" t="s">
        <v>1075</v>
      </c>
      <c r="O743">
        <f>(I743*21)/100</f>
      </c>
      <c t="s">
        <v>23</v>
      </c>
    </row>
    <row r="744" spans="1:5" ht="25.5">
      <c r="A744" s="34" t="s">
        <v>53</v>
      </c>
      <c r="E744" s="35" t="s">
        <v>1749</v>
      </c>
    </row>
    <row r="745" spans="1:5" ht="25.5">
      <c r="A745" s="36" t="s">
        <v>55</v>
      </c>
      <c r="E745" s="37" t="s">
        <v>1750</v>
      </c>
    </row>
    <row r="746" spans="1:5" ht="12.75">
      <c r="A746" t="s">
        <v>56</v>
      </c>
      <c r="E746" s="35" t="s">
        <v>49</v>
      </c>
    </row>
    <row r="747" spans="1:16" ht="12.75">
      <c r="A747" s="25" t="s">
        <v>47</v>
      </c>
      <c s="29" t="s">
        <v>1751</v>
      </c>
      <c s="29" t="s">
        <v>1752</v>
      </c>
      <c s="25" t="s">
        <v>49</v>
      </c>
      <c s="30" t="s">
        <v>1753</v>
      </c>
      <c s="31" t="s">
        <v>121</v>
      </c>
      <c s="32">
        <v>5</v>
      </c>
      <c s="33">
        <v>0</v>
      </c>
      <c s="33">
        <f>ROUND(ROUND(H747,2)*ROUND(G747,3),2)</f>
      </c>
      <c s="31" t="s">
        <v>1075</v>
      </c>
      <c r="O747">
        <f>(I747*21)/100</f>
      </c>
      <c t="s">
        <v>23</v>
      </c>
    </row>
    <row r="748" spans="1:5" ht="25.5">
      <c r="A748" s="34" t="s">
        <v>53</v>
      </c>
      <c r="E748" s="35" t="s">
        <v>1754</v>
      </c>
    </row>
    <row r="749" spans="1:5" ht="63.75">
      <c r="A749" s="36" t="s">
        <v>55</v>
      </c>
      <c r="E749" s="37" t="s">
        <v>1755</v>
      </c>
    </row>
    <row r="750" spans="1:5" ht="12.75">
      <c r="A750" t="s">
        <v>56</v>
      </c>
      <c r="E750" s="35" t="s">
        <v>49</v>
      </c>
    </row>
    <row r="751" spans="1:16" ht="12.75">
      <c r="A751" s="25" t="s">
        <v>47</v>
      </c>
      <c s="29" t="s">
        <v>1756</v>
      </c>
      <c s="29" t="s">
        <v>1757</v>
      </c>
      <c s="25" t="s">
        <v>49</v>
      </c>
      <c s="30" t="s">
        <v>1758</v>
      </c>
      <c s="31" t="s">
        <v>121</v>
      </c>
      <c s="32">
        <v>1</v>
      </c>
      <c s="33">
        <v>0</v>
      </c>
      <c s="33">
        <f>ROUND(ROUND(H751,2)*ROUND(G751,3),2)</f>
      </c>
      <c s="31" t="s">
        <v>1075</v>
      </c>
      <c r="O751">
        <f>(I751*21)/100</f>
      </c>
      <c t="s">
        <v>23</v>
      </c>
    </row>
    <row r="752" spans="1:5" ht="25.5">
      <c r="A752" s="34" t="s">
        <v>53</v>
      </c>
      <c r="E752" s="35" t="s">
        <v>1759</v>
      </c>
    </row>
    <row r="753" spans="1:5" ht="25.5">
      <c r="A753" s="36" t="s">
        <v>55</v>
      </c>
      <c r="E753" s="37" t="s">
        <v>1760</v>
      </c>
    </row>
    <row r="754" spans="1:5" ht="12.75">
      <c r="A754" t="s">
        <v>56</v>
      </c>
      <c r="E754" s="35" t="s">
        <v>49</v>
      </c>
    </row>
    <row r="755" spans="1:16" ht="25.5">
      <c r="A755" s="25" t="s">
        <v>47</v>
      </c>
      <c s="29" t="s">
        <v>1761</v>
      </c>
      <c s="29" t="s">
        <v>1762</v>
      </c>
      <c s="25" t="s">
        <v>49</v>
      </c>
      <c s="30" t="s">
        <v>1763</v>
      </c>
      <c s="31" t="s">
        <v>121</v>
      </c>
      <c s="32">
        <v>2</v>
      </c>
      <c s="33">
        <v>0</v>
      </c>
      <c s="33">
        <f>ROUND(ROUND(H755,2)*ROUND(G755,3),2)</f>
      </c>
      <c s="31" t="s">
        <v>1075</v>
      </c>
      <c r="O755">
        <f>(I755*21)/100</f>
      </c>
      <c t="s">
        <v>23</v>
      </c>
    </row>
    <row r="756" spans="1:5" ht="38.25">
      <c r="A756" s="34" t="s">
        <v>53</v>
      </c>
      <c r="E756" s="35" t="s">
        <v>1764</v>
      </c>
    </row>
    <row r="757" spans="1:5" ht="51">
      <c r="A757" s="36" t="s">
        <v>55</v>
      </c>
      <c r="E757" s="37" t="s">
        <v>1765</v>
      </c>
    </row>
    <row r="758" spans="1:5" ht="12.75">
      <c r="A758" t="s">
        <v>56</v>
      </c>
      <c r="E758" s="35" t="s">
        <v>49</v>
      </c>
    </row>
    <row r="759" spans="1:16" ht="12.75">
      <c r="A759" s="25" t="s">
        <v>47</v>
      </c>
      <c s="29" t="s">
        <v>1766</v>
      </c>
      <c s="29" t="s">
        <v>1767</v>
      </c>
      <c s="25" t="s">
        <v>49</v>
      </c>
      <c s="30" t="s">
        <v>1768</v>
      </c>
      <c s="31" t="s">
        <v>121</v>
      </c>
      <c s="32">
        <v>2</v>
      </c>
      <c s="33">
        <v>0</v>
      </c>
      <c s="33">
        <f>ROUND(ROUND(H759,2)*ROUND(G759,3),2)</f>
      </c>
      <c s="31" t="s">
        <v>1075</v>
      </c>
      <c r="O759">
        <f>(I759*21)/100</f>
      </c>
      <c t="s">
        <v>23</v>
      </c>
    </row>
    <row r="760" spans="1:5" ht="25.5">
      <c r="A760" s="34" t="s">
        <v>53</v>
      </c>
      <c r="E760" s="35" t="s">
        <v>1769</v>
      </c>
    </row>
    <row r="761" spans="1:5" ht="51">
      <c r="A761" s="36" t="s">
        <v>55</v>
      </c>
      <c r="E761" s="37" t="s">
        <v>1770</v>
      </c>
    </row>
    <row r="762" spans="1:5" ht="12.75">
      <c r="A762" t="s">
        <v>56</v>
      </c>
      <c r="E762" s="35" t="s">
        <v>49</v>
      </c>
    </row>
    <row r="763" spans="1:16" ht="25.5">
      <c r="A763" s="25" t="s">
        <v>47</v>
      </c>
      <c s="29" t="s">
        <v>1771</v>
      </c>
      <c s="29" t="s">
        <v>1772</v>
      </c>
      <c s="25" t="s">
        <v>49</v>
      </c>
      <c s="30" t="s">
        <v>1773</v>
      </c>
      <c s="31" t="s">
        <v>121</v>
      </c>
      <c s="32">
        <v>1</v>
      </c>
      <c s="33">
        <v>0</v>
      </c>
      <c s="33">
        <f>ROUND(ROUND(H763,2)*ROUND(G763,3),2)</f>
      </c>
      <c s="31" t="s">
        <v>1075</v>
      </c>
      <c r="O763">
        <f>(I763*21)/100</f>
      </c>
      <c t="s">
        <v>23</v>
      </c>
    </row>
    <row r="764" spans="1:5" ht="38.25">
      <c r="A764" s="34" t="s">
        <v>53</v>
      </c>
      <c r="E764" s="35" t="s">
        <v>1774</v>
      </c>
    </row>
    <row r="765" spans="1:5" ht="25.5">
      <c r="A765" s="36" t="s">
        <v>55</v>
      </c>
      <c r="E765" s="37" t="s">
        <v>1775</v>
      </c>
    </row>
    <row r="766" spans="1:5" ht="12.75">
      <c r="A766" t="s">
        <v>56</v>
      </c>
      <c r="E766" s="35" t="s">
        <v>49</v>
      </c>
    </row>
    <row r="767" spans="1:16" ht="25.5">
      <c r="A767" s="25" t="s">
        <v>47</v>
      </c>
      <c s="29" t="s">
        <v>1776</v>
      </c>
      <c s="29" t="s">
        <v>1777</v>
      </c>
      <c s="25" t="s">
        <v>49</v>
      </c>
      <c s="30" t="s">
        <v>1778</v>
      </c>
      <c s="31" t="s">
        <v>121</v>
      </c>
      <c s="32">
        <v>3</v>
      </c>
      <c s="33">
        <v>0</v>
      </c>
      <c s="33">
        <f>ROUND(ROUND(H767,2)*ROUND(G767,3),2)</f>
      </c>
      <c s="31" t="s">
        <v>1075</v>
      </c>
      <c r="O767">
        <f>(I767*21)/100</f>
      </c>
      <c t="s">
        <v>23</v>
      </c>
    </row>
    <row r="768" spans="1:5" ht="38.25">
      <c r="A768" s="34" t="s">
        <v>53</v>
      </c>
      <c r="E768" s="35" t="s">
        <v>1779</v>
      </c>
    </row>
    <row r="769" spans="1:5" ht="63.75">
      <c r="A769" s="36" t="s">
        <v>55</v>
      </c>
      <c r="E769" s="37" t="s">
        <v>1780</v>
      </c>
    </row>
    <row r="770" spans="1:5" ht="12.75">
      <c r="A770" t="s">
        <v>56</v>
      </c>
      <c r="E770" s="35" t="s">
        <v>49</v>
      </c>
    </row>
    <row r="771" spans="1:16" ht="12.75">
      <c r="A771" s="25" t="s">
        <v>47</v>
      </c>
      <c s="29" t="s">
        <v>1781</v>
      </c>
      <c s="29" t="s">
        <v>1782</v>
      </c>
      <c s="25" t="s">
        <v>49</v>
      </c>
      <c s="30" t="s">
        <v>1783</v>
      </c>
      <c s="31" t="s">
        <v>121</v>
      </c>
      <c s="32">
        <v>5</v>
      </c>
      <c s="33">
        <v>0</v>
      </c>
      <c s="33">
        <f>ROUND(ROUND(H771,2)*ROUND(G771,3),2)</f>
      </c>
      <c s="31" t="s">
        <v>1075</v>
      </c>
      <c r="O771">
        <f>(I771*21)/100</f>
      </c>
      <c t="s">
        <v>23</v>
      </c>
    </row>
    <row r="772" spans="1:5" ht="25.5">
      <c r="A772" s="34" t="s">
        <v>53</v>
      </c>
      <c r="E772" s="35" t="s">
        <v>1784</v>
      </c>
    </row>
    <row r="773" spans="1:5" ht="76.5">
      <c r="A773" s="36" t="s">
        <v>55</v>
      </c>
      <c r="E773" s="37" t="s">
        <v>1785</v>
      </c>
    </row>
    <row r="774" spans="1:5" ht="12.75">
      <c r="A774" t="s">
        <v>56</v>
      </c>
      <c r="E774" s="35" t="s">
        <v>49</v>
      </c>
    </row>
    <row r="775" spans="1:16" ht="25.5">
      <c r="A775" s="25" t="s">
        <v>47</v>
      </c>
      <c s="29" t="s">
        <v>1786</v>
      </c>
      <c s="29" t="s">
        <v>1787</v>
      </c>
      <c s="25" t="s">
        <v>49</v>
      </c>
      <c s="30" t="s">
        <v>1788</v>
      </c>
      <c s="31" t="s">
        <v>121</v>
      </c>
      <c s="32">
        <v>1</v>
      </c>
      <c s="33">
        <v>0</v>
      </c>
      <c s="33">
        <f>ROUND(ROUND(H775,2)*ROUND(G775,3),2)</f>
      </c>
      <c s="31" t="s">
        <v>1075</v>
      </c>
      <c r="O775">
        <f>(I775*21)/100</f>
      </c>
      <c t="s">
        <v>23</v>
      </c>
    </row>
    <row r="776" spans="1:5" ht="38.25">
      <c r="A776" s="34" t="s">
        <v>53</v>
      </c>
      <c r="E776" s="35" t="s">
        <v>1789</v>
      </c>
    </row>
    <row r="777" spans="1:5" ht="25.5">
      <c r="A777" s="36" t="s">
        <v>55</v>
      </c>
      <c r="E777" s="37" t="s">
        <v>1790</v>
      </c>
    </row>
    <row r="778" spans="1:5" ht="12.75">
      <c r="A778" t="s">
        <v>56</v>
      </c>
      <c r="E778" s="35" t="s">
        <v>49</v>
      </c>
    </row>
    <row r="779" spans="1:16" ht="12.75">
      <c r="A779" s="25" t="s">
        <v>47</v>
      </c>
      <c s="29" t="s">
        <v>1791</v>
      </c>
      <c s="29" t="s">
        <v>1792</v>
      </c>
      <c s="25" t="s">
        <v>49</v>
      </c>
      <c s="30" t="s">
        <v>1793</v>
      </c>
      <c s="31" t="s">
        <v>121</v>
      </c>
      <c s="32">
        <v>1</v>
      </c>
      <c s="33">
        <v>0</v>
      </c>
      <c s="33">
        <f>ROUND(ROUND(H779,2)*ROUND(G779,3),2)</f>
      </c>
      <c s="31" t="s">
        <v>1075</v>
      </c>
      <c r="O779">
        <f>(I779*21)/100</f>
      </c>
      <c t="s">
        <v>23</v>
      </c>
    </row>
    <row r="780" spans="1:5" ht="25.5">
      <c r="A780" s="34" t="s">
        <v>53</v>
      </c>
      <c r="E780" s="35" t="s">
        <v>1794</v>
      </c>
    </row>
    <row r="781" spans="1:5" ht="25.5">
      <c r="A781" s="36" t="s">
        <v>55</v>
      </c>
      <c r="E781" s="37" t="s">
        <v>1795</v>
      </c>
    </row>
    <row r="782" spans="1:5" ht="12.75">
      <c r="A782" t="s">
        <v>56</v>
      </c>
      <c r="E782" s="35" t="s">
        <v>49</v>
      </c>
    </row>
    <row r="783" spans="1:16" ht="25.5">
      <c r="A783" s="25" t="s">
        <v>47</v>
      </c>
      <c s="29" t="s">
        <v>1796</v>
      </c>
      <c s="29" t="s">
        <v>1797</v>
      </c>
      <c s="25" t="s">
        <v>49</v>
      </c>
      <c s="30" t="s">
        <v>1798</v>
      </c>
      <c s="31" t="s">
        <v>121</v>
      </c>
      <c s="32">
        <v>3</v>
      </c>
      <c s="33">
        <v>0</v>
      </c>
      <c s="33">
        <f>ROUND(ROUND(H783,2)*ROUND(G783,3),2)</f>
      </c>
      <c s="31" t="s">
        <v>1075</v>
      </c>
      <c r="O783">
        <f>(I783*21)/100</f>
      </c>
      <c t="s">
        <v>23</v>
      </c>
    </row>
    <row r="784" spans="1:5" ht="38.25">
      <c r="A784" s="34" t="s">
        <v>53</v>
      </c>
      <c r="E784" s="35" t="s">
        <v>1799</v>
      </c>
    </row>
    <row r="785" spans="1:5" ht="25.5">
      <c r="A785" s="36" t="s">
        <v>55</v>
      </c>
      <c r="E785" s="37" t="s">
        <v>1800</v>
      </c>
    </row>
    <row r="786" spans="1:5" ht="12.75">
      <c r="A786" t="s">
        <v>56</v>
      </c>
      <c r="E786" s="35" t="s">
        <v>49</v>
      </c>
    </row>
    <row r="787" spans="1:16" ht="12.75">
      <c r="A787" s="25" t="s">
        <v>47</v>
      </c>
      <c s="29" t="s">
        <v>1801</v>
      </c>
      <c s="29" t="s">
        <v>1802</v>
      </c>
      <c s="25" t="s">
        <v>49</v>
      </c>
      <c s="30" t="s">
        <v>1803</v>
      </c>
      <c s="31" t="s">
        <v>121</v>
      </c>
      <c s="32">
        <v>2</v>
      </c>
      <c s="33">
        <v>0</v>
      </c>
      <c s="33">
        <f>ROUND(ROUND(H787,2)*ROUND(G787,3),2)</f>
      </c>
      <c s="31" t="s">
        <v>1075</v>
      </c>
      <c r="O787">
        <f>(I787*21)/100</f>
      </c>
      <c t="s">
        <v>23</v>
      </c>
    </row>
    <row r="788" spans="1:5" ht="25.5">
      <c r="A788" s="34" t="s">
        <v>53</v>
      </c>
      <c r="E788" s="35" t="s">
        <v>1804</v>
      </c>
    </row>
    <row r="789" spans="1:5" ht="25.5">
      <c r="A789" s="36" t="s">
        <v>55</v>
      </c>
      <c r="E789" s="37" t="s">
        <v>1805</v>
      </c>
    </row>
    <row r="790" spans="1:5" ht="12.75">
      <c r="A790" t="s">
        <v>56</v>
      </c>
      <c r="E790" s="35" t="s">
        <v>49</v>
      </c>
    </row>
    <row r="791" spans="1:16" ht="12.75">
      <c r="A791" s="25" t="s">
        <v>47</v>
      </c>
      <c s="29" t="s">
        <v>1806</v>
      </c>
      <c s="29" t="s">
        <v>1807</v>
      </c>
      <c s="25" t="s">
        <v>49</v>
      </c>
      <c s="30" t="s">
        <v>1808</v>
      </c>
      <c s="31" t="s">
        <v>121</v>
      </c>
      <c s="32">
        <v>6</v>
      </c>
      <c s="33">
        <v>0</v>
      </c>
      <c s="33">
        <f>ROUND(ROUND(H791,2)*ROUND(G791,3),2)</f>
      </c>
      <c s="31" t="s">
        <v>1075</v>
      </c>
      <c r="O791">
        <f>(I791*21)/100</f>
      </c>
      <c t="s">
        <v>23</v>
      </c>
    </row>
    <row r="792" spans="1:5" ht="25.5">
      <c r="A792" s="34" t="s">
        <v>53</v>
      </c>
      <c r="E792" s="35" t="s">
        <v>1809</v>
      </c>
    </row>
    <row r="793" spans="1:5" ht="63.75">
      <c r="A793" s="36" t="s">
        <v>55</v>
      </c>
      <c r="E793" s="37" t="s">
        <v>1810</v>
      </c>
    </row>
    <row r="794" spans="1:5" ht="12.75">
      <c r="A794" t="s">
        <v>56</v>
      </c>
      <c r="E794" s="35" t="s">
        <v>49</v>
      </c>
    </row>
    <row r="795" spans="1:16" ht="25.5">
      <c r="A795" s="25" t="s">
        <v>47</v>
      </c>
      <c s="29" t="s">
        <v>1811</v>
      </c>
      <c s="29" t="s">
        <v>1812</v>
      </c>
      <c s="25" t="s">
        <v>49</v>
      </c>
      <c s="30" t="s">
        <v>1813</v>
      </c>
      <c s="31" t="s">
        <v>121</v>
      </c>
      <c s="32">
        <v>13</v>
      </c>
      <c s="33">
        <v>0</v>
      </c>
      <c s="33">
        <f>ROUND(ROUND(H795,2)*ROUND(G795,3),2)</f>
      </c>
      <c s="31" t="s">
        <v>1075</v>
      </c>
      <c r="O795">
        <f>(I795*21)/100</f>
      </c>
      <c t="s">
        <v>23</v>
      </c>
    </row>
    <row r="796" spans="1:5" ht="38.25">
      <c r="A796" s="34" t="s">
        <v>53</v>
      </c>
      <c r="E796" s="35" t="s">
        <v>1814</v>
      </c>
    </row>
    <row r="797" spans="1:5" ht="89.25">
      <c r="A797" s="36" t="s">
        <v>55</v>
      </c>
      <c r="E797" s="37" t="s">
        <v>1815</v>
      </c>
    </row>
    <row r="798" spans="1:5" ht="12.75">
      <c r="A798" t="s">
        <v>56</v>
      </c>
      <c r="E798" s="35" t="s">
        <v>49</v>
      </c>
    </row>
    <row r="799" spans="1:16" ht="12.75">
      <c r="A799" s="25" t="s">
        <v>47</v>
      </c>
      <c s="29" t="s">
        <v>1816</v>
      </c>
      <c s="29" t="s">
        <v>1817</v>
      </c>
      <c s="25" t="s">
        <v>49</v>
      </c>
      <c s="30" t="s">
        <v>1818</v>
      </c>
      <c s="31" t="s">
        <v>121</v>
      </c>
      <c s="32">
        <v>16</v>
      </c>
      <c s="33">
        <v>0</v>
      </c>
      <c s="33">
        <f>ROUND(ROUND(H799,2)*ROUND(G799,3),2)</f>
      </c>
      <c s="31" t="s">
        <v>1075</v>
      </c>
      <c r="O799">
        <f>(I799*21)/100</f>
      </c>
      <c t="s">
        <v>23</v>
      </c>
    </row>
    <row r="800" spans="1:5" ht="25.5">
      <c r="A800" s="34" t="s">
        <v>53</v>
      </c>
      <c r="E800" s="35" t="s">
        <v>1819</v>
      </c>
    </row>
    <row r="801" spans="1:5" ht="76.5">
      <c r="A801" s="36" t="s">
        <v>55</v>
      </c>
      <c r="E801" s="37" t="s">
        <v>1820</v>
      </c>
    </row>
    <row r="802" spans="1:5" ht="12.75">
      <c r="A802" t="s">
        <v>56</v>
      </c>
      <c r="E802" s="35" t="s">
        <v>49</v>
      </c>
    </row>
    <row r="803" spans="1:16" ht="25.5">
      <c r="A803" s="25" t="s">
        <v>47</v>
      </c>
      <c s="29" t="s">
        <v>1821</v>
      </c>
      <c s="29" t="s">
        <v>1822</v>
      </c>
      <c s="25" t="s">
        <v>49</v>
      </c>
      <c s="30" t="s">
        <v>1823</v>
      </c>
      <c s="31" t="s">
        <v>121</v>
      </c>
      <c s="32">
        <v>2</v>
      </c>
      <c s="33">
        <v>0</v>
      </c>
      <c s="33">
        <f>ROUND(ROUND(H803,2)*ROUND(G803,3),2)</f>
      </c>
      <c s="31" t="s">
        <v>1075</v>
      </c>
      <c r="O803">
        <f>(I803*21)/100</f>
      </c>
      <c t="s">
        <v>23</v>
      </c>
    </row>
    <row r="804" spans="1:5" ht="38.25">
      <c r="A804" s="34" t="s">
        <v>53</v>
      </c>
      <c r="E804" s="35" t="s">
        <v>1824</v>
      </c>
    </row>
    <row r="805" spans="1:5" ht="51">
      <c r="A805" s="36" t="s">
        <v>55</v>
      </c>
      <c r="E805" s="37" t="s">
        <v>1825</v>
      </c>
    </row>
    <row r="806" spans="1:5" ht="12.75">
      <c r="A806" t="s">
        <v>56</v>
      </c>
      <c r="E806" s="35" t="s">
        <v>49</v>
      </c>
    </row>
    <row r="807" spans="1:16" ht="12.75">
      <c r="A807" s="25" t="s">
        <v>47</v>
      </c>
      <c s="29" t="s">
        <v>1826</v>
      </c>
      <c s="29" t="s">
        <v>1827</v>
      </c>
      <c s="25" t="s">
        <v>49</v>
      </c>
      <c s="30" t="s">
        <v>1828</v>
      </c>
      <c s="31" t="s">
        <v>121</v>
      </c>
      <c s="32">
        <v>6</v>
      </c>
      <c s="33">
        <v>0</v>
      </c>
      <c s="33">
        <f>ROUND(ROUND(H807,2)*ROUND(G807,3),2)</f>
      </c>
      <c s="31" t="s">
        <v>1075</v>
      </c>
      <c r="O807">
        <f>(I807*21)/100</f>
      </c>
      <c t="s">
        <v>23</v>
      </c>
    </row>
    <row r="808" spans="1:5" ht="25.5">
      <c r="A808" s="34" t="s">
        <v>53</v>
      </c>
      <c r="E808" s="35" t="s">
        <v>1829</v>
      </c>
    </row>
    <row r="809" spans="1:5" ht="51">
      <c r="A809" s="36" t="s">
        <v>55</v>
      </c>
      <c r="E809" s="37" t="s">
        <v>1830</v>
      </c>
    </row>
    <row r="810" spans="1:5" ht="12.75">
      <c r="A810" t="s">
        <v>56</v>
      </c>
      <c r="E810" s="35" t="s">
        <v>49</v>
      </c>
    </row>
    <row r="811" spans="1:16" ht="12.75">
      <c r="A811" s="25" t="s">
        <v>47</v>
      </c>
      <c s="29" t="s">
        <v>1831</v>
      </c>
      <c s="29" t="s">
        <v>1832</v>
      </c>
      <c s="25" t="s">
        <v>49</v>
      </c>
      <c s="30" t="s">
        <v>1833</v>
      </c>
      <c s="31" t="s">
        <v>142</v>
      </c>
      <c s="32">
        <v>20</v>
      </c>
      <c s="33">
        <v>0</v>
      </c>
      <c s="33">
        <f>ROUND(ROUND(H811,2)*ROUND(G811,3),2)</f>
      </c>
      <c s="31" t="s">
        <v>1075</v>
      </c>
      <c r="O811">
        <f>(I811*21)/100</f>
      </c>
      <c t="s">
        <v>23</v>
      </c>
    </row>
    <row r="812" spans="1:5" ht="25.5">
      <c r="A812" s="34" t="s">
        <v>53</v>
      </c>
      <c r="E812" s="35" t="s">
        <v>1834</v>
      </c>
    </row>
    <row r="813" spans="1:5" ht="25.5">
      <c r="A813" s="36" t="s">
        <v>55</v>
      </c>
      <c r="E813" s="37" t="s">
        <v>1835</v>
      </c>
    </row>
    <row r="814" spans="1:5" ht="12.75">
      <c r="A814" t="s">
        <v>56</v>
      </c>
      <c r="E814" s="35" t="s">
        <v>49</v>
      </c>
    </row>
    <row r="815" spans="1:16" ht="12.75">
      <c r="A815" s="25" t="s">
        <v>47</v>
      </c>
      <c s="29" t="s">
        <v>1836</v>
      </c>
      <c s="29" t="s">
        <v>1837</v>
      </c>
      <c s="25" t="s">
        <v>49</v>
      </c>
      <c s="30" t="s">
        <v>1838</v>
      </c>
      <c s="31" t="s">
        <v>121</v>
      </c>
      <c s="32">
        <v>11</v>
      </c>
      <c s="33">
        <v>0</v>
      </c>
      <c s="33">
        <f>ROUND(ROUND(H815,2)*ROUND(G815,3),2)</f>
      </c>
      <c s="31" t="s">
        <v>1075</v>
      </c>
      <c r="O815">
        <f>(I815*21)/100</f>
      </c>
      <c t="s">
        <v>23</v>
      </c>
    </row>
    <row r="816" spans="1:5" ht="25.5">
      <c r="A816" s="34" t="s">
        <v>53</v>
      </c>
      <c r="E816" s="35" t="s">
        <v>1839</v>
      </c>
    </row>
    <row r="817" spans="1:5" ht="76.5">
      <c r="A817" s="36" t="s">
        <v>55</v>
      </c>
      <c r="E817" s="37" t="s">
        <v>1840</v>
      </c>
    </row>
    <row r="818" spans="1:5" ht="12.75">
      <c r="A818" t="s">
        <v>56</v>
      </c>
      <c r="E818" s="35" t="s">
        <v>49</v>
      </c>
    </row>
    <row r="819" spans="1:16" ht="12.75">
      <c r="A819" s="25" t="s">
        <v>47</v>
      </c>
      <c s="29" t="s">
        <v>1841</v>
      </c>
      <c s="29" t="s">
        <v>1842</v>
      </c>
      <c s="25" t="s">
        <v>49</v>
      </c>
      <c s="30" t="s">
        <v>1843</v>
      </c>
      <c s="31" t="s">
        <v>121</v>
      </c>
      <c s="32">
        <v>1</v>
      </c>
      <c s="33">
        <v>0</v>
      </c>
      <c s="33">
        <f>ROUND(ROUND(H819,2)*ROUND(G819,3),2)</f>
      </c>
      <c s="31" t="s">
        <v>1075</v>
      </c>
      <c r="O819">
        <f>(I819*21)/100</f>
      </c>
      <c t="s">
        <v>23</v>
      </c>
    </row>
    <row r="820" spans="1:5" ht="38.25">
      <c r="A820" s="34" t="s">
        <v>53</v>
      </c>
      <c r="E820" s="35" t="s">
        <v>1844</v>
      </c>
    </row>
    <row r="821" spans="1:5" ht="25.5">
      <c r="A821" s="36" t="s">
        <v>55</v>
      </c>
      <c r="E821" s="37" t="s">
        <v>1845</v>
      </c>
    </row>
    <row r="822" spans="1:5" ht="12.75">
      <c r="A822" t="s">
        <v>56</v>
      </c>
      <c r="E822" s="35" t="s">
        <v>49</v>
      </c>
    </row>
    <row r="823" spans="1:16" ht="12.75">
      <c r="A823" s="25" t="s">
        <v>47</v>
      </c>
      <c s="29" t="s">
        <v>1846</v>
      </c>
      <c s="29" t="s">
        <v>1847</v>
      </c>
      <c s="25" t="s">
        <v>49</v>
      </c>
      <c s="30" t="s">
        <v>1848</v>
      </c>
      <c s="31" t="s">
        <v>121</v>
      </c>
      <c s="32">
        <v>4</v>
      </c>
      <c s="33">
        <v>0</v>
      </c>
      <c s="33">
        <f>ROUND(ROUND(H823,2)*ROUND(G823,3),2)</f>
      </c>
      <c s="31" t="s">
        <v>1075</v>
      </c>
      <c r="O823">
        <f>(I823*21)/100</f>
      </c>
      <c t="s">
        <v>23</v>
      </c>
    </row>
    <row r="824" spans="1:5" ht="25.5">
      <c r="A824" s="34" t="s">
        <v>53</v>
      </c>
      <c r="E824" s="35" t="s">
        <v>1849</v>
      </c>
    </row>
    <row r="825" spans="1:5" ht="51">
      <c r="A825" s="36" t="s">
        <v>55</v>
      </c>
      <c r="E825" s="37" t="s">
        <v>1850</v>
      </c>
    </row>
    <row r="826" spans="1:5" ht="12.75">
      <c r="A826" t="s">
        <v>56</v>
      </c>
      <c r="E826" s="35" t="s">
        <v>49</v>
      </c>
    </row>
    <row r="827" spans="1:16" ht="12.75">
      <c r="A827" s="25" t="s">
        <v>47</v>
      </c>
      <c s="29" t="s">
        <v>1851</v>
      </c>
      <c s="29" t="s">
        <v>1852</v>
      </c>
      <c s="25" t="s">
        <v>49</v>
      </c>
      <c s="30" t="s">
        <v>1853</v>
      </c>
      <c s="31" t="s">
        <v>121</v>
      </c>
      <c s="32">
        <v>3</v>
      </c>
      <c s="33">
        <v>0</v>
      </c>
      <c s="33">
        <f>ROUND(ROUND(H827,2)*ROUND(G827,3),2)</f>
      </c>
      <c s="31" t="s">
        <v>1075</v>
      </c>
      <c r="O827">
        <f>(I827*21)/100</f>
      </c>
      <c t="s">
        <v>23</v>
      </c>
    </row>
    <row r="828" spans="1:5" ht="38.25">
      <c r="A828" s="34" t="s">
        <v>53</v>
      </c>
      <c r="E828" s="35" t="s">
        <v>1854</v>
      </c>
    </row>
    <row r="829" spans="1:5" ht="51">
      <c r="A829" s="36" t="s">
        <v>55</v>
      </c>
      <c r="E829" s="37" t="s">
        <v>1855</v>
      </c>
    </row>
    <row r="830" spans="1:5" ht="12.75">
      <c r="A830" t="s">
        <v>56</v>
      </c>
      <c r="E830" s="35" t="s">
        <v>49</v>
      </c>
    </row>
    <row r="831" spans="1:16" ht="12.75">
      <c r="A831" s="25" t="s">
        <v>47</v>
      </c>
      <c s="29" t="s">
        <v>1856</v>
      </c>
      <c s="29" t="s">
        <v>1857</v>
      </c>
      <c s="25" t="s">
        <v>49</v>
      </c>
      <c s="30" t="s">
        <v>1858</v>
      </c>
      <c s="31" t="s">
        <v>121</v>
      </c>
      <c s="32">
        <v>2</v>
      </c>
      <c s="33">
        <v>0</v>
      </c>
      <c s="33">
        <f>ROUND(ROUND(H831,2)*ROUND(G831,3),2)</f>
      </c>
      <c s="31" t="s">
        <v>1075</v>
      </c>
      <c r="O831">
        <f>(I831*21)/100</f>
      </c>
      <c t="s">
        <v>23</v>
      </c>
    </row>
    <row r="832" spans="1:5" ht="38.25">
      <c r="A832" s="34" t="s">
        <v>53</v>
      </c>
      <c r="E832" s="35" t="s">
        <v>1859</v>
      </c>
    </row>
    <row r="833" spans="1:5" ht="25.5">
      <c r="A833" s="36" t="s">
        <v>55</v>
      </c>
      <c r="E833" s="37" t="s">
        <v>1860</v>
      </c>
    </row>
    <row r="834" spans="1:5" ht="12.75">
      <c r="A834" t="s">
        <v>56</v>
      </c>
      <c r="E834" s="35" t="s">
        <v>49</v>
      </c>
    </row>
    <row r="835" spans="1:16" ht="12.75">
      <c r="A835" s="25" t="s">
        <v>47</v>
      </c>
      <c s="29" t="s">
        <v>1861</v>
      </c>
      <c s="29" t="s">
        <v>1862</v>
      </c>
      <c s="25" t="s">
        <v>49</v>
      </c>
      <c s="30" t="s">
        <v>1863</v>
      </c>
      <c s="31" t="s">
        <v>121</v>
      </c>
      <c s="32">
        <v>2</v>
      </c>
      <c s="33">
        <v>0</v>
      </c>
      <c s="33">
        <f>ROUND(ROUND(H835,2)*ROUND(G835,3),2)</f>
      </c>
      <c s="31" t="s">
        <v>1075</v>
      </c>
      <c r="O835">
        <f>(I835*21)/100</f>
      </c>
      <c t="s">
        <v>23</v>
      </c>
    </row>
    <row r="836" spans="1:5" ht="38.25">
      <c r="A836" s="34" t="s">
        <v>53</v>
      </c>
      <c r="E836" s="35" t="s">
        <v>1864</v>
      </c>
    </row>
    <row r="837" spans="1:5" ht="25.5">
      <c r="A837" s="36" t="s">
        <v>55</v>
      </c>
      <c r="E837" s="37" t="s">
        <v>1865</v>
      </c>
    </row>
    <row r="838" spans="1:5" ht="12.75">
      <c r="A838" t="s">
        <v>56</v>
      </c>
      <c r="E838" s="35" t="s">
        <v>49</v>
      </c>
    </row>
    <row r="839" spans="1:16" ht="12.75">
      <c r="A839" s="25" t="s">
        <v>47</v>
      </c>
      <c s="29" t="s">
        <v>1866</v>
      </c>
      <c s="29" t="s">
        <v>1867</v>
      </c>
      <c s="25" t="s">
        <v>49</v>
      </c>
      <c s="30" t="s">
        <v>1868</v>
      </c>
      <c s="31" t="s">
        <v>121</v>
      </c>
      <c s="32">
        <v>2</v>
      </c>
      <c s="33">
        <v>0</v>
      </c>
      <c s="33">
        <f>ROUND(ROUND(H839,2)*ROUND(G839,3),2)</f>
      </c>
      <c s="31" t="s">
        <v>1075</v>
      </c>
      <c r="O839">
        <f>(I839*21)/100</f>
      </c>
      <c t="s">
        <v>23</v>
      </c>
    </row>
    <row r="840" spans="1:5" ht="38.25">
      <c r="A840" s="34" t="s">
        <v>53</v>
      </c>
      <c r="E840" s="35" t="s">
        <v>1869</v>
      </c>
    </row>
    <row r="841" spans="1:5" ht="51">
      <c r="A841" s="36" t="s">
        <v>55</v>
      </c>
      <c r="E841" s="37" t="s">
        <v>1870</v>
      </c>
    </row>
    <row r="842" spans="1:5" ht="12.75">
      <c r="A842" t="s">
        <v>56</v>
      </c>
      <c r="E842" s="35" t="s">
        <v>49</v>
      </c>
    </row>
    <row r="843" spans="1:16" ht="12.75">
      <c r="A843" s="25" t="s">
        <v>47</v>
      </c>
      <c s="29" t="s">
        <v>1871</v>
      </c>
      <c s="29" t="s">
        <v>1872</v>
      </c>
      <c s="25" t="s">
        <v>49</v>
      </c>
      <c s="30" t="s">
        <v>1873</v>
      </c>
      <c s="31" t="s">
        <v>121</v>
      </c>
      <c s="32">
        <v>1</v>
      </c>
      <c s="33">
        <v>0</v>
      </c>
      <c s="33">
        <f>ROUND(ROUND(H843,2)*ROUND(G843,3),2)</f>
      </c>
      <c s="31" t="s">
        <v>1075</v>
      </c>
      <c r="O843">
        <f>(I843*21)/100</f>
      </c>
      <c t="s">
        <v>23</v>
      </c>
    </row>
    <row r="844" spans="1:5" ht="38.25">
      <c r="A844" s="34" t="s">
        <v>53</v>
      </c>
      <c r="E844" s="35" t="s">
        <v>1874</v>
      </c>
    </row>
    <row r="845" spans="1:5" ht="25.5">
      <c r="A845" s="36" t="s">
        <v>55</v>
      </c>
      <c r="E845" s="37" t="s">
        <v>1875</v>
      </c>
    </row>
    <row r="846" spans="1:5" ht="12.75">
      <c r="A846" t="s">
        <v>56</v>
      </c>
      <c r="E846" s="35" t="s">
        <v>49</v>
      </c>
    </row>
    <row r="847" spans="1:16" ht="12.75">
      <c r="A847" s="25" t="s">
        <v>47</v>
      </c>
      <c s="29" t="s">
        <v>1876</v>
      </c>
      <c s="29" t="s">
        <v>1877</v>
      </c>
      <c s="25" t="s">
        <v>49</v>
      </c>
      <c s="30" t="s">
        <v>1878</v>
      </c>
      <c s="31" t="s">
        <v>121</v>
      </c>
      <c s="32">
        <v>2</v>
      </c>
      <c s="33">
        <v>0</v>
      </c>
      <c s="33">
        <f>ROUND(ROUND(H847,2)*ROUND(G847,3),2)</f>
      </c>
      <c s="31" t="s">
        <v>1075</v>
      </c>
      <c r="O847">
        <f>(I847*21)/100</f>
      </c>
      <c t="s">
        <v>23</v>
      </c>
    </row>
    <row r="848" spans="1:5" ht="38.25">
      <c r="A848" s="34" t="s">
        <v>53</v>
      </c>
      <c r="E848" s="35" t="s">
        <v>1879</v>
      </c>
    </row>
    <row r="849" spans="1:5" ht="25.5">
      <c r="A849" s="36" t="s">
        <v>55</v>
      </c>
      <c r="E849" s="37" t="s">
        <v>1880</v>
      </c>
    </row>
    <row r="850" spans="1:5" ht="12.75">
      <c r="A850" t="s">
        <v>56</v>
      </c>
      <c r="E850" s="35" t="s">
        <v>49</v>
      </c>
    </row>
    <row r="851" spans="1:16" ht="12.75">
      <c r="A851" s="25" t="s">
        <v>47</v>
      </c>
      <c s="29" t="s">
        <v>1881</v>
      </c>
      <c s="29" t="s">
        <v>1882</v>
      </c>
      <c s="25" t="s">
        <v>49</v>
      </c>
      <c s="30" t="s">
        <v>1883</v>
      </c>
      <c s="31" t="s">
        <v>121</v>
      </c>
      <c s="32">
        <v>2</v>
      </c>
      <c s="33">
        <v>0</v>
      </c>
      <c s="33">
        <f>ROUND(ROUND(H851,2)*ROUND(G851,3),2)</f>
      </c>
      <c s="31" t="s">
        <v>1075</v>
      </c>
      <c r="O851">
        <f>(I851*21)/100</f>
      </c>
      <c t="s">
        <v>23</v>
      </c>
    </row>
    <row r="852" spans="1:5" ht="12.75">
      <c r="A852" s="34" t="s">
        <v>53</v>
      </c>
      <c r="E852" s="35" t="s">
        <v>1884</v>
      </c>
    </row>
    <row r="853" spans="1:5" ht="25.5">
      <c r="A853" s="36" t="s">
        <v>55</v>
      </c>
      <c r="E853" s="37" t="s">
        <v>1860</v>
      </c>
    </row>
    <row r="854" spans="1:5" ht="12.75">
      <c r="A854" t="s">
        <v>56</v>
      </c>
      <c r="E854" s="35" t="s">
        <v>49</v>
      </c>
    </row>
    <row r="855" spans="1:16" ht="12.75">
      <c r="A855" s="25" t="s">
        <v>47</v>
      </c>
      <c s="29" t="s">
        <v>1885</v>
      </c>
      <c s="29" t="s">
        <v>1886</v>
      </c>
      <c s="25" t="s">
        <v>49</v>
      </c>
      <c s="30" t="s">
        <v>1887</v>
      </c>
      <c s="31" t="s">
        <v>142</v>
      </c>
      <c s="32">
        <v>19</v>
      </c>
      <c s="33">
        <v>0</v>
      </c>
      <c s="33">
        <f>ROUND(ROUND(H855,2)*ROUND(G855,3),2)</f>
      </c>
      <c s="31" t="s">
        <v>1075</v>
      </c>
      <c r="O855">
        <f>(I855*21)/100</f>
      </c>
      <c t="s">
        <v>23</v>
      </c>
    </row>
    <row r="856" spans="1:5" ht="12.75">
      <c r="A856" s="34" t="s">
        <v>53</v>
      </c>
      <c r="E856" s="35" t="s">
        <v>1888</v>
      </c>
    </row>
    <row r="857" spans="1:5" ht="38.25">
      <c r="A857" s="36" t="s">
        <v>55</v>
      </c>
      <c r="E857" s="37" t="s">
        <v>1889</v>
      </c>
    </row>
    <row r="858" spans="1:5" ht="12.75">
      <c r="A858" t="s">
        <v>56</v>
      </c>
      <c r="E858" s="35" t="s">
        <v>49</v>
      </c>
    </row>
    <row r="859" spans="1:16" ht="12.75">
      <c r="A859" s="25" t="s">
        <v>47</v>
      </c>
      <c s="29" t="s">
        <v>1890</v>
      </c>
      <c s="29" t="s">
        <v>1891</v>
      </c>
      <c s="25" t="s">
        <v>49</v>
      </c>
      <c s="30" t="s">
        <v>1892</v>
      </c>
      <c s="31" t="s">
        <v>142</v>
      </c>
      <c s="32">
        <v>10.8</v>
      </c>
      <c s="33">
        <v>0</v>
      </c>
      <c s="33">
        <f>ROUND(ROUND(H859,2)*ROUND(G859,3),2)</f>
      </c>
      <c s="31" t="s">
        <v>1075</v>
      </c>
      <c r="O859">
        <f>(I859*21)/100</f>
      </c>
      <c t="s">
        <v>23</v>
      </c>
    </row>
    <row r="860" spans="1:5" ht="12.75">
      <c r="A860" s="34" t="s">
        <v>53</v>
      </c>
      <c r="E860" s="35" t="s">
        <v>1892</v>
      </c>
    </row>
    <row r="861" spans="1:5" ht="12.75">
      <c r="A861" s="36" t="s">
        <v>55</v>
      </c>
      <c r="E861" s="37" t="s">
        <v>1893</v>
      </c>
    </row>
    <row r="862" spans="1:5" ht="12.75">
      <c r="A862" t="s">
        <v>56</v>
      </c>
      <c r="E862" s="35" t="s">
        <v>49</v>
      </c>
    </row>
    <row r="863" spans="1:16" ht="12.75">
      <c r="A863" s="25" t="s">
        <v>47</v>
      </c>
      <c s="29" t="s">
        <v>1894</v>
      </c>
      <c s="29" t="s">
        <v>1895</v>
      </c>
      <c s="25" t="s">
        <v>49</v>
      </c>
      <c s="30" t="s">
        <v>1896</v>
      </c>
      <c s="31" t="s">
        <v>121</v>
      </c>
      <c s="32">
        <v>2</v>
      </c>
      <c s="33">
        <v>0</v>
      </c>
      <c s="33">
        <f>ROUND(ROUND(H863,2)*ROUND(G863,3),2)</f>
      </c>
      <c s="31" t="s">
        <v>1075</v>
      </c>
      <c r="O863">
        <f>(I863*21)/100</f>
      </c>
      <c t="s">
        <v>23</v>
      </c>
    </row>
    <row r="864" spans="1:5" ht="25.5">
      <c r="A864" s="34" t="s">
        <v>53</v>
      </c>
      <c r="E864" s="35" t="s">
        <v>1897</v>
      </c>
    </row>
    <row r="865" spans="1:5" ht="12.75">
      <c r="A865" s="36" t="s">
        <v>55</v>
      </c>
      <c r="E865" s="37" t="s">
        <v>49</v>
      </c>
    </row>
    <row r="866" spans="1:5" ht="12.75">
      <c r="A866" t="s">
        <v>56</v>
      </c>
      <c r="E866" s="35" t="s">
        <v>49</v>
      </c>
    </row>
    <row r="867" spans="1:16" ht="12.75">
      <c r="A867" s="25" t="s">
        <v>47</v>
      </c>
      <c s="29" t="s">
        <v>1898</v>
      </c>
      <c s="29" t="s">
        <v>1899</v>
      </c>
      <c s="25" t="s">
        <v>49</v>
      </c>
      <c s="30" t="s">
        <v>1900</v>
      </c>
      <c s="31" t="s">
        <v>142</v>
      </c>
      <c s="32">
        <v>510</v>
      </c>
      <c s="33">
        <v>0</v>
      </c>
      <c s="33">
        <f>ROUND(ROUND(H867,2)*ROUND(G867,3),2)</f>
      </c>
      <c s="31" t="s">
        <v>1075</v>
      </c>
      <c r="O867">
        <f>(I867*21)/100</f>
      </c>
      <c t="s">
        <v>23</v>
      </c>
    </row>
    <row r="868" spans="1:5" ht="12.75">
      <c r="A868" s="34" t="s">
        <v>53</v>
      </c>
      <c r="E868" s="35" t="s">
        <v>1901</v>
      </c>
    </row>
    <row r="869" spans="1:5" ht="12.75">
      <c r="A869" s="36" t="s">
        <v>55</v>
      </c>
      <c r="E869" s="37" t="s">
        <v>1902</v>
      </c>
    </row>
    <row r="870" spans="1:5" ht="12.75">
      <c r="A870" t="s">
        <v>56</v>
      </c>
      <c r="E870" s="35" t="s">
        <v>49</v>
      </c>
    </row>
    <row r="871" spans="1:16" ht="12.75">
      <c r="A871" s="25" t="s">
        <v>47</v>
      </c>
      <c s="29" t="s">
        <v>1903</v>
      </c>
      <c s="29" t="s">
        <v>1904</v>
      </c>
      <c s="25" t="s">
        <v>49</v>
      </c>
      <c s="30" t="s">
        <v>1905</v>
      </c>
      <c s="31" t="s">
        <v>142</v>
      </c>
      <c s="32">
        <v>255</v>
      </c>
      <c s="33">
        <v>0</v>
      </c>
      <c s="33">
        <f>ROUND(ROUND(H871,2)*ROUND(G871,3),2)</f>
      </c>
      <c s="31" t="s">
        <v>1075</v>
      </c>
      <c r="O871">
        <f>(I871*21)/100</f>
      </c>
      <c t="s">
        <v>23</v>
      </c>
    </row>
    <row r="872" spans="1:5" ht="12.75">
      <c r="A872" s="34" t="s">
        <v>53</v>
      </c>
      <c r="E872" s="35" t="s">
        <v>1906</v>
      </c>
    </row>
    <row r="873" spans="1:5" ht="12.75">
      <c r="A873" s="36" t="s">
        <v>55</v>
      </c>
      <c r="E873" s="37" t="s">
        <v>1907</v>
      </c>
    </row>
    <row r="874" spans="1:5" ht="12.75">
      <c r="A874" t="s">
        <v>56</v>
      </c>
      <c r="E874" s="35" t="s">
        <v>49</v>
      </c>
    </row>
    <row r="875" spans="1:16" ht="12.75">
      <c r="A875" s="25" t="s">
        <v>47</v>
      </c>
      <c s="29" t="s">
        <v>1908</v>
      </c>
      <c s="29" t="s">
        <v>1909</v>
      </c>
      <c s="25" t="s">
        <v>49</v>
      </c>
      <c s="30" t="s">
        <v>1910</v>
      </c>
      <c s="31" t="s">
        <v>142</v>
      </c>
      <c s="32">
        <v>480</v>
      </c>
      <c s="33">
        <v>0</v>
      </c>
      <c s="33">
        <f>ROUND(ROUND(H875,2)*ROUND(G875,3),2)</f>
      </c>
      <c s="31" t="s">
        <v>1075</v>
      </c>
      <c r="O875">
        <f>(I875*21)/100</f>
      </c>
      <c t="s">
        <v>23</v>
      </c>
    </row>
    <row r="876" spans="1:5" ht="12.75">
      <c r="A876" s="34" t="s">
        <v>53</v>
      </c>
      <c r="E876" s="35" t="s">
        <v>1911</v>
      </c>
    </row>
    <row r="877" spans="1:5" ht="12.75">
      <c r="A877" s="36" t="s">
        <v>55</v>
      </c>
      <c r="E877" s="37" t="s">
        <v>1912</v>
      </c>
    </row>
    <row r="878" spans="1:5" ht="12.75">
      <c r="A878" t="s">
        <v>56</v>
      </c>
      <c r="E878" s="35" t="s">
        <v>49</v>
      </c>
    </row>
    <row r="879" spans="1:16" ht="12.75">
      <c r="A879" s="25" t="s">
        <v>47</v>
      </c>
      <c s="29" t="s">
        <v>1913</v>
      </c>
      <c s="29" t="s">
        <v>1914</v>
      </c>
      <c s="25" t="s">
        <v>49</v>
      </c>
      <c s="30" t="s">
        <v>1915</v>
      </c>
      <c s="31" t="s">
        <v>142</v>
      </c>
      <c s="32">
        <v>240</v>
      </c>
      <c s="33">
        <v>0</v>
      </c>
      <c s="33">
        <f>ROUND(ROUND(H879,2)*ROUND(G879,3),2)</f>
      </c>
      <c s="31" t="s">
        <v>1075</v>
      </c>
      <c r="O879">
        <f>(I879*21)/100</f>
      </c>
      <c t="s">
        <v>23</v>
      </c>
    </row>
    <row r="880" spans="1:5" ht="12.75">
      <c r="A880" s="34" t="s">
        <v>53</v>
      </c>
      <c r="E880" s="35" t="s">
        <v>1915</v>
      </c>
    </row>
    <row r="881" spans="1:5" ht="12.75">
      <c r="A881" s="36" t="s">
        <v>55</v>
      </c>
      <c r="E881" s="37" t="s">
        <v>1916</v>
      </c>
    </row>
    <row r="882" spans="1:5" ht="12.75">
      <c r="A882" t="s">
        <v>56</v>
      </c>
      <c r="E882" s="35" t="s">
        <v>49</v>
      </c>
    </row>
    <row r="883" spans="1:16" ht="12.75">
      <c r="A883" s="25" t="s">
        <v>47</v>
      </c>
      <c s="29" t="s">
        <v>1917</v>
      </c>
      <c s="29" t="s">
        <v>1918</v>
      </c>
      <c s="25" t="s">
        <v>49</v>
      </c>
      <c s="30" t="s">
        <v>1919</v>
      </c>
      <c s="31" t="s">
        <v>121</v>
      </c>
      <c s="32">
        <v>2</v>
      </c>
      <c s="33">
        <v>0</v>
      </c>
      <c s="33">
        <f>ROUND(ROUND(H883,2)*ROUND(G883,3),2)</f>
      </c>
      <c s="31" t="s">
        <v>1075</v>
      </c>
      <c r="O883">
        <f>(I883*21)/100</f>
      </c>
      <c t="s">
        <v>23</v>
      </c>
    </row>
    <row r="884" spans="1:5" ht="25.5">
      <c r="A884" s="34" t="s">
        <v>53</v>
      </c>
      <c r="E884" s="35" t="s">
        <v>1920</v>
      </c>
    </row>
    <row r="885" spans="1:5" ht="12.75">
      <c r="A885" s="36" t="s">
        <v>55</v>
      </c>
      <c r="E885" s="37" t="s">
        <v>49</v>
      </c>
    </row>
    <row r="886" spans="1:5" ht="12.75">
      <c r="A886" t="s">
        <v>56</v>
      </c>
      <c r="E886" s="35" t="s">
        <v>49</v>
      </c>
    </row>
    <row r="887" spans="1:16" ht="12.75">
      <c r="A887" s="25" t="s">
        <v>47</v>
      </c>
      <c s="29" t="s">
        <v>1921</v>
      </c>
      <c s="29" t="s">
        <v>1922</v>
      </c>
      <c s="25" t="s">
        <v>49</v>
      </c>
      <c s="30" t="s">
        <v>1923</v>
      </c>
      <c s="31" t="s">
        <v>126</v>
      </c>
      <c s="32">
        <v>7.452</v>
      </c>
      <c s="33">
        <v>0</v>
      </c>
      <c s="33">
        <f>ROUND(ROUND(H887,2)*ROUND(G887,3),2)</f>
      </c>
      <c s="31" t="s">
        <v>1075</v>
      </c>
      <c r="O887">
        <f>(I887*21)/100</f>
      </c>
      <c t="s">
        <v>23</v>
      </c>
    </row>
    <row r="888" spans="1:5" ht="25.5">
      <c r="A888" s="34" t="s">
        <v>53</v>
      </c>
      <c r="E888" s="35" t="s">
        <v>1924</v>
      </c>
    </row>
    <row r="889" spans="1:5" ht="63.75">
      <c r="A889" s="36" t="s">
        <v>55</v>
      </c>
      <c r="E889" s="37" t="s">
        <v>1925</v>
      </c>
    </row>
    <row r="890" spans="1:5" ht="12.75">
      <c r="A890" t="s">
        <v>56</v>
      </c>
      <c r="E890" s="35" t="s">
        <v>49</v>
      </c>
    </row>
    <row r="891" spans="1:16" ht="12.75">
      <c r="A891" s="25" t="s">
        <v>47</v>
      </c>
      <c s="29" t="s">
        <v>1926</v>
      </c>
      <c s="29" t="s">
        <v>1927</v>
      </c>
      <c s="25" t="s">
        <v>49</v>
      </c>
      <c s="30" t="s">
        <v>1928</v>
      </c>
      <c s="31" t="s">
        <v>126</v>
      </c>
      <c s="32">
        <v>0.533</v>
      </c>
      <c s="33">
        <v>0</v>
      </c>
      <c s="33">
        <f>ROUND(ROUND(H891,2)*ROUND(G891,3),2)</f>
      </c>
      <c s="31" t="s">
        <v>1075</v>
      </c>
      <c r="O891">
        <f>(I891*21)/100</f>
      </c>
      <c t="s">
        <v>23</v>
      </c>
    </row>
    <row r="892" spans="1:5" ht="25.5">
      <c r="A892" s="34" t="s">
        <v>53</v>
      </c>
      <c r="E892" s="35" t="s">
        <v>1929</v>
      </c>
    </row>
    <row r="893" spans="1:5" ht="25.5">
      <c r="A893" s="36" t="s">
        <v>55</v>
      </c>
      <c r="E893" s="37" t="s">
        <v>1930</v>
      </c>
    </row>
    <row r="894" spans="1:5" ht="12.75">
      <c r="A894" t="s">
        <v>56</v>
      </c>
      <c r="E894" s="35" t="s">
        <v>49</v>
      </c>
    </row>
    <row r="895" spans="1:16" ht="12.75">
      <c r="A895" s="25" t="s">
        <v>47</v>
      </c>
      <c s="29" t="s">
        <v>1931</v>
      </c>
      <c s="29" t="s">
        <v>1932</v>
      </c>
      <c s="25" t="s">
        <v>49</v>
      </c>
      <c s="30" t="s">
        <v>1933</v>
      </c>
      <c s="31" t="s">
        <v>126</v>
      </c>
      <c s="32">
        <v>1.087</v>
      </c>
      <c s="33">
        <v>0</v>
      </c>
      <c s="33">
        <f>ROUND(ROUND(H895,2)*ROUND(G895,3),2)</f>
      </c>
      <c s="31" t="s">
        <v>1075</v>
      </c>
      <c r="O895">
        <f>(I895*21)/100</f>
      </c>
      <c t="s">
        <v>23</v>
      </c>
    </row>
    <row r="896" spans="1:5" ht="25.5">
      <c r="A896" s="34" t="s">
        <v>53</v>
      </c>
      <c r="E896" s="35" t="s">
        <v>1934</v>
      </c>
    </row>
    <row r="897" spans="1:5" ht="51">
      <c r="A897" s="36" t="s">
        <v>55</v>
      </c>
      <c r="E897" s="37" t="s">
        <v>1935</v>
      </c>
    </row>
    <row r="898" spans="1:5" ht="12.75">
      <c r="A898" t="s">
        <v>56</v>
      </c>
      <c r="E898" s="35" t="s">
        <v>49</v>
      </c>
    </row>
    <row r="899" spans="1:16" ht="12.75">
      <c r="A899" s="25" t="s">
        <v>47</v>
      </c>
      <c s="29" t="s">
        <v>1936</v>
      </c>
      <c s="29" t="s">
        <v>1937</v>
      </c>
      <c s="25" t="s">
        <v>49</v>
      </c>
      <c s="30" t="s">
        <v>1938</v>
      </c>
      <c s="31" t="s">
        <v>121</v>
      </c>
      <c s="32">
        <v>1</v>
      </c>
      <c s="33">
        <v>0</v>
      </c>
      <c s="33">
        <f>ROUND(ROUND(H899,2)*ROUND(G899,3),2)</f>
      </c>
      <c s="31" t="s">
        <v>1075</v>
      </c>
      <c r="O899">
        <f>(I899*21)/100</f>
      </c>
      <c t="s">
        <v>23</v>
      </c>
    </row>
    <row r="900" spans="1:5" ht="12.75">
      <c r="A900" s="34" t="s">
        <v>53</v>
      </c>
      <c r="E900" s="35" t="s">
        <v>1938</v>
      </c>
    </row>
    <row r="901" spans="1:5" ht="25.5">
      <c r="A901" s="36" t="s">
        <v>55</v>
      </c>
      <c r="E901" s="37" t="s">
        <v>1939</v>
      </c>
    </row>
    <row r="902" spans="1:5" ht="12.75">
      <c r="A902" t="s">
        <v>56</v>
      </c>
      <c r="E902" s="35" t="s">
        <v>49</v>
      </c>
    </row>
    <row r="903" spans="1:16" ht="12.75">
      <c r="A903" s="25" t="s">
        <v>47</v>
      </c>
      <c s="29" t="s">
        <v>1940</v>
      </c>
      <c s="29" t="s">
        <v>1941</v>
      </c>
      <c s="25" t="s">
        <v>49</v>
      </c>
      <c s="30" t="s">
        <v>1942</v>
      </c>
      <c s="31" t="s">
        <v>116</v>
      </c>
      <c s="32">
        <v>45.028</v>
      </c>
      <c s="33">
        <v>0</v>
      </c>
      <c s="33">
        <f>ROUND(ROUND(H903,2)*ROUND(G903,3),2)</f>
      </c>
      <c s="31" t="s">
        <v>1075</v>
      </c>
      <c r="O903">
        <f>(I903*21)/100</f>
      </c>
      <c t="s">
        <v>23</v>
      </c>
    </row>
    <row r="904" spans="1:5" ht="25.5">
      <c r="A904" s="34" t="s">
        <v>53</v>
      </c>
      <c r="E904" s="35" t="s">
        <v>1943</v>
      </c>
    </row>
    <row r="905" spans="1:5" ht="76.5">
      <c r="A905" s="36" t="s">
        <v>55</v>
      </c>
      <c r="E905" s="37" t="s">
        <v>1944</v>
      </c>
    </row>
    <row r="906" spans="1:5" ht="12.75">
      <c r="A906" t="s">
        <v>56</v>
      </c>
      <c r="E906" s="35" t="s">
        <v>49</v>
      </c>
    </row>
    <row r="907" spans="1:16" ht="12.75">
      <c r="A907" s="25" t="s">
        <v>47</v>
      </c>
      <c s="29" t="s">
        <v>1945</v>
      </c>
      <c s="29" t="s">
        <v>1946</v>
      </c>
      <c s="25" t="s">
        <v>49</v>
      </c>
      <c s="30" t="s">
        <v>1947</v>
      </c>
      <c s="31" t="s">
        <v>104</v>
      </c>
      <c s="32">
        <v>0.95</v>
      </c>
      <c s="33">
        <v>0</v>
      </c>
      <c s="33">
        <f>ROUND(ROUND(H907,2)*ROUND(G907,3),2)</f>
      </c>
      <c s="31" t="s">
        <v>1075</v>
      </c>
      <c r="O907">
        <f>(I907*21)/100</f>
      </c>
      <c t="s">
        <v>23</v>
      </c>
    </row>
    <row r="908" spans="1:5" ht="12.75">
      <c r="A908" s="34" t="s">
        <v>53</v>
      </c>
      <c r="E908" s="35" t="s">
        <v>1948</v>
      </c>
    </row>
    <row r="909" spans="1:5" ht="25.5">
      <c r="A909" s="36" t="s">
        <v>55</v>
      </c>
      <c r="E909" s="37" t="s">
        <v>1949</v>
      </c>
    </row>
    <row r="910" spans="1:5" ht="12.75">
      <c r="A910" t="s">
        <v>56</v>
      </c>
      <c r="E910" s="35" t="s">
        <v>49</v>
      </c>
    </row>
    <row r="911" spans="1:16" ht="12.75">
      <c r="A911" s="25" t="s">
        <v>47</v>
      </c>
      <c s="29" t="s">
        <v>1950</v>
      </c>
      <c s="29" t="s">
        <v>1951</v>
      </c>
      <c s="25" t="s">
        <v>49</v>
      </c>
      <c s="30" t="s">
        <v>1952</v>
      </c>
      <c s="31" t="s">
        <v>142</v>
      </c>
      <c s="32">
        <v>255</v>
      </c>
      <c s="33">
        <v>0</v>
      </c>
      <c s="33">
        <f>ROUND(ROUND(H911,2)*ROUND(G911,3),2)</f>
      </c>
      <c s="31"/>
      <c r="O911">
        <f>(I911*21)/100</f>
      </c>
      <c t="s">
        <v>23</v>
      </c>
    </row>
    <row r="912" spans="1:5" ht="12.75">
      <c r="A912" s="34" t="s">
        <v>53</v>
      </c>
      <c r="E912" s="35" t="s">
        <v>1952</v>
      </c>
    </row>
    <row r="913" spans="1:5" ht="25.5">
      <c r="A913" s="36" t="s">
        <v>55</v>
      </c>
      <c r="E913" s="37" t="s">
        <v>1953</v>
      </c>
    </row>
    <row r="914" spans="1:5" ht="12.75">
      <c r="A914" t="s">
        <v>56</v>
      </c>
      <c r="E914" s="35" t="s">
        <v>49</v>
      </c>
    </row>
    <row r="915" spans="1:16" ht="12.75">
      <c r="A915" s="25" t="s">
        <v>47</v>
      </c>
      <c s="29" t="s">
        <v>1954</v>
      </c>
      <c s="29" t="s">
        <v>1955</v>
      </c>
      <c s="25" t="s">
        <v>49</v>
      </c>
      <c s="30" t="s">
        <v>1956</v>
      </c>
      <c s="31" t="s">
        <v>142</v>
      </c>
      <c s="32">
        <v>224</v>
      </c>
      <c s="33">
        <v>0</v>
      </c>
      <c s="33">
        <f>ROUND(ROUND(H915,2)*ROUND(G915,3),2)</f>
      </c>
      <c s="31"/>
      <c r="O915">
        <f>(I915*21)/100</f>
      </c>
      <c t="s">
        <v>23</v>
      </c>
    </row>
    <row r="916" spans="1:5" ht="12.75">
      <c r="A916" s="34" t="s">
        <v>53</v>
      </c>
      <c r="E916" s="35" t="s">
        <v>1957</v>
      </c>
    </row>
    <row r="917" spans="1:5" ht="38.25">
      <c r="A917" s="36" t="s">
        <v>55</v>
      </c>
      <c r="E917" s="37" t="s">
        <v>1958</v>
      </c>
    </row>
    <row r="918" spans="1:5" ht="12.75">
      <c r="A918" t="s">
        <v>56</v>
      </c>
      <c r="E918" s="35" t="s">
        <v>49</v>
      </c>
    </row>
    <row r="919" spans="1:16" ht="12.75">
      <c r="A919" s="25" t="s">
        <v>47</v>
      </c>
      <c s="29" t="s">
        <v>1959</v>
      </c>
      <c s="29" t="s">
        <v>1960</v>
      </c>
      <c s="25" t="s">
        <v>49</v>
      </c>
      <c s="30" t="s">
        <v>1961</v>
      </c>
      <c s="31" t="s">
        <v>126</v>
      </c>
      <c s="32">
        <v>2</v>
      </c>
      <c s="33">
        <v>0</v>
      </c>
      <c s="33">
        <f>ROUND(ROUND(H919,2)*ROUND(G919,3),2)</f>
      </c>
      <c s="31"/>
      <c r="O919">
        <f>(I919*21)/100</f>
      </c>
      <c t="s">
        <v>23</v>
      </c>
    </row>
    <row r="920" spans="1:5" ht="12.75">
      <c r="A920" s="34" t="s">
        <v>53</v>
      </c>
      <c r="E920" s="35" t="s">
        <v>49</v>
      </c>
    </row>
    <row r="921" spans="1:5" ht="51">
      <c r="A921" s="36" t="s">
        <v>55</v>
      </c>
      <c r="E921" s="37" t="s">
        <v>1962</v>
      </c>
    </row>
    <row r="922" spans="1:5" ht="12.75">
      <c r="A922" t="s">
        <v>56</v>
      </c>
      <c r="E922" s="35" t="s">
        <v>49</v>
      </c>
    </row>
    <row r="923" spans="1:16" ht="25.5">
      <c r="A923" s="25" t="s">
        <v>47</v>
      </c>
      <c s="29" t="s">
        <v>1963</v>
      </c>
      <c s="29" t="s">
        <v>1964</v>
      </c>
      <c s="25" t="s">
        <v>49</v>
      </c>
      <c s="30" t="s">
        <v>1965</v>
      </c>
      <c s="31" t="s">
        <v>121</v>
      </c>
      <c s="32">
        <v>2</v>
      </c>
      <c s="33">
        <v>0</v>
      </c>
      <c s="33">
        <f>ROUND(ROUND(H923,2)*ROUND(G923,3),2)</f>
      </c>
      <c s="31" t="s">
        <v>1075</v>
      </c>
      <c r="O923">
        <f>(I923*21)/100</f>
      </c>
      <c t="s">
        <v>23</v>
      </c>
    </row>
    <row r="924" spans="1:5" ht="25.5">
      <c r="A924" s="34" t="s">
        <v>53</v>
      </c>
      <c r="E924" s="35" t="s">
        <v>1965</v>
      </c>
    </row>
    <row r="925" spans="1:5" ht="25.5">
      <c r="A925" s="36" t="s">
        <v>55</v>
      </c>
      <c r="E925" s="37" t="s">
        <v>1966</v>
      </c>
    </row>
    <row r="926" spans="1:5" ht="12.75">
      <c r="A926" t="s">
        <v>56</v>
      </c>
      <c r="E926" s="35" t="s">
        <v>49</v>
      </c>
    </row>
    <row r="927" spans="1:16" ht="12.75">
      <c r="A927" s="25" t="s">
        <v>47</v>
      </c>
      <c s="29" t="s">
        <v>1967</v>
      </c>
      <c s="29" t="s">
        <v>1968</v>
      </c>
      <c s="25" t="s">
        <v>49</v>
      </c>
      <c s="30" t="s">
        <v>1969</v>
      </c>
      <c s="31" t="s">
        <v>121</v>
      </c>
      <c s="32">
        <v>13</v>
      </c>
      <c s="33">
        <v>0</v>
      </c>
      <c s="33">
        <f>ROUND(ROUND(H927,2)*ROUND(G927,3),2)</f>
      </c>
      <c s="31"/>
      <c r="O927">
        <f>(I927*21)/100</f>
      </c>
      <c t="s">
        <v>23</v>
      </c>
    </row>
    <row r="928" spans="1:5" ht="12.75">
      <c r="A928" s="34" t="s">
        <v>53</v>
      </c>
      <c r="E928" s="35" t="s">
        <v>1970</v>
      </c>
    </row>
    <row r="929" spans="1:5" ht="51">
      <c r="A929" s="36" t="s">
        <v>55</v>
      </c>
      <c r="E929" s="37" t="s">
        <v>1971</v>
      </c>
    </row>
    <row r="930" spans="1:5" ht="12.75">
      <c r="A930" t="s">
        <v>56</v>
      </c>
      <c r="E930" s="35" t="s">
        <v>49</v>
      </c>
    </row>
    <row r="931" spans="1:16" ht="12.75">
      <c r="A931" s="25" t="s">
        <v>47</v>
      </c>
      <c s="29" t="s">
        <v>1972</v>
      </c>
      <c s="29" t="s">
        <v>1973</v>
      </c>
      <c s="25" t="s">
        <v>49</v>
      </c>
      <c s="30" t="s">
        <v>1974</v>
      </c>
      <c s="31" t="s">
        <v>121</v>
      </c>
      <c s="32">
        <v>9</v>
      </c>
      <c s="33">
        <v>0</v>
      </c>
      <c s="33">
        <f>ROUND(ROUND(H931,2)*ROUND(G931,3),2)</f>
      </c>
      <c s="31"/>
      <c r="O931">
        <f>(I931*21)/100</f>
      </c>
      <c t="s">
        <v>23</v>
      </c>
    </row>
    <row r="932" spans="1:5" ht="12.75">
      <c r="A932" s="34" t="s">
        <v>53</v>
      </c>
      <c r="E932" s="35" t="s">
        <v>1974</v>
      </c>
    </row>
    <row r="933" spans="1:5" ht="76.5">
      <c r="A933" s="36" t="s">
        <v>55</v>
      </c>
      <c r="E933" s="37" t="s">
        <v>1975</v>
      </c>
    </row>
    <row r="934" spans="1:5" ht="12.75">
      <c r="A934" t="s">
        <v>56</v>
      </c>
      <c r="E934" s="35" t="s">
        <v>49</v>
      </c>
    </row>
    <row r="935" spans="1:16" ht="12.75">
      <c r="A935" s="25" t="s">
        <v>47</v>
      </c>
      <c s="29" t="s">
        <v>1976</v>
      </c>
      <c s="29" t="s">
        <v>1977</v>
      </c>
      <c s="25" t="s">
        <v>49</v>
      </c>
      <c s="30" t="s">
        <v>1978</v>
      </c>
      <c s="31" t="s">
        <v>121</v>
      </c>
      <c s="32">
        <v>4</v>
      </c>
      <c s="33">
        <v>0</v>
      </c>
      <c s="33">
        <f>ROUND(ROUND(H935,2)*ROUND(G935,3),2)</f>
      </c>
      <c s="31"/>
      <c r="O935">
        <f>(I935*21)/100</f>
      </c>
      <c t="s">
        <v>23</v>
      </c>
    </row>
    <row r="936" spans="1:5" ht="12.75">
      <c r="A936" s="34" t="s">
        <v>53</v>
      </c>
      <c r="E936" s="35" t="s">
        <v>1970</v>
      </c>
    </row>
    <row r="937" spans="1:5" ht="51">
      <c r="A937" s="36" t="s">
        <v>55</v>
      </c>
      <c r="E937" s="37" t="s">
        <v>1979</v>
      </c>
    </row>
    <row r="938" spans="1:5" ht="12.75">
      <c r="A938" t="s">
        <v>56</v>
      </c>
      <c r="E938" s="35" t="s">
        <v>49</v>
      </c>
    </row>
    <row r="939" spans="1:16" ht="12.75">
      <c r="A939" s="25" t="s">
        <v>47</v>
      </c>
      <c s="29" t="s">
        <v>1980</v>
      </c>
      <c s="29" t="s">
        <v>1981</v>
      </c>
      <c s="25" t="s">
        <v>49</v>
      </c>
      <c s="30" t="s">
        <v>1982</v>
      </c>
      <c s="31" t="s">
        <v>121</v>
      </c>
      <c s="32">
        <v>16</v>
      </c>
      <c s="33">
        <v>0</v>
      </c>
      <c s="33">
        <f>ROUND(ROUND(H939,2)*ROUND(G939,3),2)</f>
      </c>
      <c s="31"/>
      <c r="O939">
        <f>(I939*21)/100</f>
      </c>
      <c t="s">
        <v>23</v>
      </c>
    </row>
    <row r="940" spans="1:5" ht="12.75">
      <c r="A940" s="34" t="s">
        <v>53</v>
      </c>
      <c r="E940" s="35" t="s">
        <v>1982</v>
      </c>
    </row>
    <row r="941" spans="1:5" ht="51">
      <c r="A941" s="36" t="s">
        <v>55</v>
      </c>
      <c r="E941" s="37" t="s">
        <v>1983</v>
      </c>
    </row>
    <row r="942" spans="1:5" ht="12.75">
      <c r="A942" t="s">
        <v>56</v>
      </c>
      <c r="E942" s="35" t="s">
        <v>49</v>
      </c>
    </row>
    <row r="943" spans="1:16" ht="12.75">
      <c r="A943" s="25" t="s">
        <v>47</v>
      </c>
      <c s="29" t="s">
        <v>1984</v>
      </c>
      <c s="29" t="s">
        <v>1985</v>
      </c>
      <c s="25" t="s">
        <v>49</v>
      </c>
      <c s="30" t="s">
        <v>1986</v>
      </c>
      <c s="31" t="s">
        <v>121</v>
      </c>
      <c s="32">
        <v>17</v>
      </c>
      <c s="33">
        <v>0</v>
      </c>
      <c s="33">
        <f>ROUND(ROUND(H943,2)*ROUND(G943,3),2)</f>
      </c>
      <c s="31" t="s">
        <v>1075</v>
      </c>
      <c r="O943">
        <f>(I943*21)/100</f>
      </c>
      <c t="s">
        <v>23</v>
      </c>
    </row>
    <row r="944" spans="1:5" ht="12.75">
      <c r="A944" s="34" t="s">
        <v>53</v>
      </c>
      <c r="E944" s="35" t="s">
        <v>1986</v>
      </c>
    </row>
    <row r="945" spans="1:5" ht="76.5">
      <c r="A945" s="36" t="s">
        <v>55</v>
      </c>
      <c r="E945" s="37" t="s">
        <v>1987</v>
      </c>
    </row>
    <row r="946" spans="1:5" ht="12.75">
      <c r="A946" t="s">
        <v>56</v>
      </c>
      <c r="E946" s="35" t="s">
        <v>49</v>
      </c>
    </row>
    <row r="947" spans="1:16" ht="12.75">
      <c r="A947" s="25" t="s">
        <v>47</v>
      </c>
      <c s="29" t="s">
        <v>1988</v>
      </c>
      <c s="29" t="s">
        <v>1989</v>
      </c>
      <c s="25" t="s">
        <v>49</v>
      </c>
      <c s="30" t="s">
        <v>1990</v>
      </c>
      <c s="31" t="s">
        <v>121</v>
      </c>
      <c s="32">
        <v>4</v>
      </c>
      <c s="33">
        <v>0</v>
      </c>
      <c s="33">
        <f>ROUND(ROUND(H947,2)*ROUND(G947,3),2)</f>
      </c>
      <c s="31" t="s">
        <v>1075</v>
      </c>
      <c r="O947">
        <f>(I947*21)/100</f>
      </c>
      <c t="s">
        <v>23</v>
      </c>
    </row>
    <row r="948" spans="1:5" ht="12.75">
      <c r="A948" s="34" t="s">
        <v>53</v>
      </c>
      <c r="E948" s="35" t="s">
        <v>1990</v>
      </c>
    </row>
    <row r="949" spans="1:5" ht="51">
      <c r="A949" s="36" t="s">
        <v>55</v>
      </c>
      <c r="E949" s="37" t="s">
        <v>1979</v>
      </c>
    </row>
    <row r="950" spans="1:5" ht="12.75">
      <c r="A950" t="s">
        <v>56</v>
      </c>
      <c r="E950" s="35" t="s">
        <v>49</v>
      </c>
    </row>
    <row r="951" spans="1:16" ht="25.5">
      <c r="A951" s="25" t="s">
        <v>47</v>
      </c>
      <c s="29" t="s">
        <v>1991</v>
      </c>
      <c s="29" t="s">
        <v>1992</v>
      </c>
      <c s="25" t="s">
        <v>49</v>
      </c>
      <c s="30" t="s">
        <v>1993</v>
      </c>
      <c s="31" t="s">
        <v>121</v>
      </c>
      <c s="32">
        <v>5</v>
      </c>
      <c s="33">
        <v>0</v>
      </c>
      <c s="33">
        <f>ROUND(ROUND(H951,2)*ROUND(G951,3),2)</f>
      </c>
      <c s="31" t="s">
        <v>1075</v>
      </c>
      <c r="O951">
        <f>(I951*21)/100</f>
      </c>
      <c t="s">
        <v>23</v>
      </c>
    </row>
    <row r="952" spans="1:5" ht="25.5">
      <c r="A952" s="34" t="s">
        <v>53</v>
      </c>
      <c r="E952" s="35" t="s">
        <v>1994</v>
      </c>
    </row>
    <row r="953" spans="1:5" ht="25.5">
      <c r="A953" s="36" t="s">
        <v>55</v>
      </c>
      <c r="E953" s="37" t="s">
        <v>1995</v>
      </c>
    </row>
    <row r="954" spans="1:5" ht="12.75">
      <c r="A954" t="s">
        <v>56</v>
      </c>
      <c r="E954" s="35" t="s">
        <v>49</v>
      </c>
    </row>
    <row r="955" spans="1:16" ht="25.5">
      <c r="A955" s="25" t="s">
        <v>47</v>
      </c>
      <c s="29" t="s">
        <v>1996</v>
      </c>
      <c s="29" t="s">
        <v>1997</v>
      </c>
      <c s="25" t="s">
        <v>49</v>
      </c>
      <c s="30" t="s">
        <v>1998</v>
      </c>
      <c s="31" t="s">
        <v>121</v>
      </c>
      <c s="32">
        <v>2</v>
      </c>
      <c s="33">
        <v>0</v>
      </c>
      <c s="33">
        <f>ROUND(ROUND(H955,2)*ROUND(G955,3),2)</f>
      </c>
      <c s="31" t="s">
        <v>1075</v>
      </c>
      <c r="O955">
        <f>(I955*21)/100</f>
      </c>
      <c t="s">
        <v>23</v>
      </c>
    </row>
    <row r="956" spans="1:5" ht="25.5">
      <c r="A956" s="34" t="s">
        <v>53</v>
      </c>
      <c r="E956" s="35" t="s">
        <v>1999</v>
      </c>
    </row>
    <row r="957" spans="1:5" ht="25.5">
      <c r="A957" s="36" t="s">
        <v>55</v>
      </c>
      <c r="E957" s="37" t="s">
        <v>2000</v>
      </c>
    </row>
    <row r="958" spans="1:5" ht="12.75">
      <c r="A958" t="s">
        <v>56</v>
      </c>
      <c r="E958" s="35" t="s">
        <v>49</v>
      </c>
    </row>
    <row r="959" spans="1:16" ht="12.75">
      <c r="A959" s="25" t="s">
        <v>47</v>
      </c>
      <c s="29" t="s">
        <v>2001</v>
      </c>
      <c s="29" t="s">
        <v>2002</v>
      </c>
      <c s="25" t="s">
        <v>49</v>
      </c>
      <c s="30" t="s">
        <v>2003</v>
      </c>
      <c s="31" t="s">
        <v>142</v>
      </c>
      <c s="32">
        <v>590</v>
      </c>
      <c s="33">
        <v>0</v>
      </c>
      <c s="33">
        <f>ROUND(ROUND(H959,2)*ROUND(G959,3),2)</f>
      </c>
      <c s="31" t="s">
        <v>1075</v>
      </c>
      <c r="O959">
        <f>(I959*21)/100</f>
      </c>
      <c t="s">
        <v>23</v>
      </c>
    </row>
    <row r="960" spans="1:5" ht="12.75">
      <c r="A960" s="34" t="s">
        <v>53</v>
      </c>
      <c r="E960" s="35" t="s">
        <v>2004</v>
      </c>
    </row>
    <row r="961" spans="1:5" ht="51">
      <c r="A961" s="36" t="s">
        <v>55</v>
      </c>
      <c r="E961" s="37" t="s">
        <v>2005</v>
      </c>
    </row>
    <row r="962" spans="1:5" ht="12.75">
      <c r="A962" t="s">
        <v>56</v>
      </c>
      <c r="E962" s="35" t="s">
        <v>49</v>
      </c>
    </row>
    <row r="963" spans="1:16" ht="12.75">
      <c r="A963" s="25" t="s">
        <v>47</v>
      </c>
      <c s="29" t="s">
        <v>2006</v>
      </c>
      <c s="29" t="s">
        <v>2007</v>
      </c>
      <c s="25" t="s">
        <v>49</v>
      </c>
      <c s="30" t="s">
        <v>2008</v>
      </c>
      <c s="31" t="s">
        <v>142</v>
      </c>
      <c s="32">
        <v>265</v>
      </c>
      <c s="33">
        <v>0</v>
      </c>
      <c s="33">
        <f>ROUND(ROUND(H963,2)*ROUND(G963,3),2)</f>
      </c>
      <c s="31" t="s">
        <v>1075</v>
      </c>
      <c r="O963">
        <f>(I963*21)/100</f>
      </c>
      <c t="s">
        <v>23</v>
      </c>
    </row>
    <row r="964" spans="1:5" ht="12.75">
      <c r="A964" s="34" t="s">
        <v>53</v>
      </c>
      <c r="E964" s="35" t="s">
        <v>2009</v>
      </c>
    </row>
    <row r="965" spans="1:5" ht="51">
      <c r="A965" s="36" t="s">
        <v>55</v>
      </c>
      <c r="E965" s="37" t="s">
        <v>2010</v>
      </c>
    </row>
    <row r="966" spans="1:5" ht="12.75">
      <c r="A966" t="s">
        <v>56</v>
      </c>
      <c r="E966" s="35" t="s">
        <v>49</v>
      </c>
    </row>
    <row r="967" spans="1:16" ht="12.75">
      <c r="A967" s="25" t="s">
        <v>47</v>
      </c>
      <c s="29" t="s">
        <v>2011</v>
      </c>
      <c s="29" t="s">
        <v>2012</v>
      </c>
      <c s="25" t="s">
        <v>49</v>
      </c>
      <c s="30" t="s">
        <v>2013</v>
      </c>
      <c s="31" t="s">
        <v>121</v>
      </c>
      <c s="32">
        <v>31</v>
      </c>
      <c s="33">
        <v>0</v>
      </c>
      <c s="33">
        <f>ROUND(ROUND(H967,2)*ROUND(G967,3),2)</f>
      </c>
      <c s="31"/>
      <c r="O967">
        <f>(I967*21)/100</f>
      </c>
      <c t="s">
        <v>23</v>
      </c>
    </row>
    <row r="968" spans="1:5" ht="12.75">
      <c r="A968" s="34" t="s">
        <v>53</v>
      </c>
      <c r="E968" s="35" t="s">
        <v>49</v>
      </c>
    </row>
    <row r="969" spans="1:5" ht="63.75">
      <c r="A969" s="36" t="s">
        <v>55</v>
      </c>
      <c r="E969" s="37" t="s">
        <v>2014</v>
      </c>
    </row>
    <row r="970" spans="1:5" ht="12.75">
      <c r="A970" t="s">
        <v>56</v>
      </c>
      <c r="E970" s="35" t="s">
        <v>49</v>
      </c>
    </row>
    <row r="971" spans="1:16" ht="12.75">
      <c r="A971" s="25" t="s">
        <v>47</v>
      </c>
      <c s="29" t="s">
        <v>2015</v>
      </c>
      <c s="29" t="s">
        <v>2016</v>
      </c>
      <c s="25" t="s">
        <v>49</v>
      </c>
      <c s="30" t="s">
        <v>2017</v>
      </c>
      <c s="31" t="s">
        <v>121</v>
      </c>
      <c s="32">
        <v>2</v>
      </c>
      <c s="33">
        <v>0</v>
      </c>
      <c s="33">
        <f>ROUND(ROUND(H971,2)*ROUND(G971,3),2)</f>
      </c>
      <c s="31" t="s">
        <v>1075</v>
      </c>
      <c r="O971">
        <f>(I971*21)/100</f>
      </c>
      <c t="s">
        <v>23</v>
      </c>
    </row>
    <row r="972" spans="1:5" ht="12.75">
      <c r="A972" s="34" t="s">
        <v>53</v>
      </c>
      <c r="E972" s="35" t="s">
        <v>2018</v>
      </c>
    </row>
    <row r="973" spans="1:5" ht="25.5">
      <c r="A973" s="36" t="s">
        <v>55</v>
      </c>
      <c r="E973" s="37" t="s">
        <v>1880</v>
      </c>
    </row>
    <row r="974" spans="1:5" ht="12.75">
      <c r="A974" t="s">
        <v>56</v>
      </c>
      <c r="E974" s="35" t="s">
        <v>49</v>
      </c>
    </row>
    <row r="975" spans="1:18" ht="12.75" customHeight="1">
      <c r="A975" s="6" t="s">
        <v>45</v>
      </c>
      <c s="6"/>
      <c s="39" t="s">
        <v>40</v>
      </c>
      <c s="6"/>
      <c s="27" t="s">
        <v>2019</v>
      </c>
      <c s="6"/>
      <c s="6"/>
      <c s="6"/>
      <c s="40">
        <f>0+Q975</f>
      </c>
      <c s="6"/>
      <c r="O975">
        <f>0+R975</f>
      </c>
      <c r="Q975">
        <f>0+I976+I980+I984</f>
      </c>
      <c>
        <f>0+O976+O980+O984</f>
      </c>
    </row>
    <row r="976" spans="1:16" ht="12.75">
      <c r="A976" s="25" t="s">
        <v>47</v>
      </c>
      <c s="29" t="s">
        <v>2020</v>
      </c>
      <c s="29" t="s">
        <v>2021</v>
      </c>
      <c s="25" t="s">
        <v>49</v>
      </c>
      <c s="30" t="s">
        <v>2022</v>
      </c>
      <c s="31" t="s">
        <v>142</v>
      </c>
      <c s="32">
        <v>25.2</v>
      </c>
      <c s="33">
        <v>0</v>
      </c>
      <c s="33">
        <f>ROUND(ROUND(H976,2)*ROUND(G976,3),2)</f>
      </c>
      <c s="31"/>
      <c r="O976">
        <f>(I976*21)/100</f>
      </c>
      <c t="s">
        <v>23</v>
      </c>
    </row>
    <row r="977" spans="1:5" ht="12.75">
      <c r="A977" s="34" t="s">
        <v>53</v>
      </c>
      <c r="E977" s="35" t="s">
        <v>2022</v>
      </c>
    </row>
    <row r="978" spans="1:5" ht="51">
      <c r="A978" s="36" t="s">
        <v>55</v>
      </c>
      <c r="E978" s="37" t="s">
        <v>2023</v>
      </c>
    </row>
    <row r="979" spans="1:5" ht="12.75">
      <c r="A979" t="s">
        <v>56</v>
      </c>
      <c r="E979" s="35" t="s">
        <v>49</v>
      </c>
    </row>
    <row r="980" spans="1:16" ht="12.75">
      <c r="A980" s="25" t="s">
        <v>47</v>
      </c>
      <c s="29" t="s">
        <v>2024</v>
      </c>
      <c s="29" t="s">
        <v>2025</v>
      </c>
      <c s="25" t="s">
        <v>49</v>
      </c>
      <c s="30" t="s">
        <v>2026</v>
      </c>
      <c s="31" t="s">
        <v>142</v>
      </c>
      <c s="32">
        <v>2.826</v>
      </c>
      <c s="33">
        <v>0</v>
      </c>
      <c s="33">
        <f>ROUND(ROUND(H980,2)*ROUND(G980,3),2)</f>
      </c>
      <c s="31"/>
      <c r="O980">
        <f>(I980*21)/100</f>
      </c>
      <c t="s">
        <v>23</v>
      </c>
    </row>
    <row r="981" spans="1:5" ht="12.75">
      <c r="A981" s="34" t="s">
        <v>53</v>
      </c>
      <c r="E981" s="35" t="s">
        <v>2026</v>
      </c>
    </row>
    <row r="982" spans="1:5" ht="51">
      <c r="A982" s="36" t="s">
        <v>55</v>
      </c>
      <c r="E982" s="37" t="s">
        <v>2027</v>
      </c>
    </row>
    <row r="983" spans="1:5" ht="12.75">
      <c r="A983" t="s">
        <v>56</v>
      </c>
      <c r="E983" s="35" t="s">
        <v>49</v>
      </c>
    </row>
    <row r="984" spans="1:16" ht="12.75">
      <c r="A984" s="25" t="s">
        <v>47</v>
      </c>
      <c s="29" t="s">
        <v>2028</v>
      </c>
      <c s="29" t="s">
        <v>2029</v>
      </c>
      <c s="25" t="s">
        <v>49</v>
      </c>
      <c s="30" t="s">
        <v>2030</v>
      </c>
      <c s="31" t="s">
        <v>126</v>
      </c>
      <c s="32">
        <v>8.5</v>
      </c>
      <c s="33">
        <v>0</v>
      </c>
      <c s="33">
        <f>ROUND(ROUND(H984,2)*ROUND(G984,3),2)</f>
      </c>
      <c s="31" t="s">
        <v>1075</v>
      </c>
      <c r="O984">
        <f>(I984*21)/100</f>
      </c>
      <c t="s">
        <v>23</v>
      </c>
    </row>
    <row r="985" spans="1:5" ht="12.75">
      <c r="A985" s="34" t="s">
        <v>53</v>
      </c>
      <c r="E985" s="35" t="s">
        <v>2031</v>
      </c>
    </row>
    <row r="986" spans="1:5" ht="12.75">
      <c r="A986" s="36" t="s">
        <v>55</v>
      </c>
      <c r="E986" s="37" t="s">
        <v>2032</v>
      </c>
    </row>
    <row r="987" spans="1:5" ht="12.75">
      <c r="A987" t="s">
        <v>56</v>
      </c>
      <c r="E987" s="35" t="s">
        <v>49</v>
      </c>
    </row>
    <row r="988" spans="1:18" ht="12.75" customHeight="1">
      <c r="A988" s="6" t="s">
        <v>45</v>
      </c>
      <c s="6"/>
      <c s="39" t="s">
        <v>2033</v>
      </c>
      <c s="6"/>
      <c s="27" t="s">
        <v>2034</v>
      </c>
      <c s="6"/>
      <c s="6"/>
      <c s="6"/>
      <c s="40">
        <f>0+Q988</f>
      </c>
      <c s="6"/>
      <c r="O988">
        <f>0+R988</f>
      </c>
      <c r="Q988">
        <f>0+I989+I993+I997+I1001+I1005+I1009</f>
      </c>
      <c>
        <f>0+O989+O993+O997+O1001+O1005+O1009</f>
      </c>
    </row>
    <row r="989" spans="1:16" ht="12.75">
      <c r="A989" s="25" t="s">
        <v>47</v>
      </c>
      <c s="29" t="s">
        <v>2035</v>
      </c>
      <c s="29" t="s">
        <v>2036</v>
      </c>
      <c s="25" t="s">
        <v>49</v>
      </c>
      <c s="30" t="s">
        <v>2037</v>
      </c>
      <c s="31" t="s">
        <v>104</v>
      </c>
      <c s="32">
        <v>21.25</v>
      </c>
      <c s="33">
        <v>0</v>
      </c>
      <c s="33">
        <f>ROUND(ROUND(H989,2)*ROUND(G989,3),2)</f>
      </c>
      <c s="31" t="s">
        <v>1075</v>
      </c>
      <c r="O989">
        <f>(I989*21)/100</f>
      </c>
      <c t="s">
        <v>23</v>
      </c>
    </row>
    <row r="990" spans="1:5" ht="25.5">
      <c r="A990" s="34" t="s">
        <v>53</v>
      </c>
      <c r="E990" s="35" t="s">
        <v>2038</v>
      </c>
    </row>
    <row r="991" spans="1:5" ht="12.75">
      <c r="A991" s="36" t="s">
        <v>55</v>
      </c>
      <c r="E991" s="37" t="s">
        <v>49</v>
      </c>
    </row>
    <row r="992" spans="1:5" ht="12.75">
      <c r="A992" t="s">
        <v>56</v>
      </c>
      <c r="E992" s="35" t="s">
        <v>49</v>
      </c>
    </row>
    <row r="993" spans="1:16" ht="12.75">
      <c r="A993" s="25" t="s">
        <v>47</v>
      </c>
      <c s="29" t="s">
        <v>2039</v>
      </c>
      <c s="29" t="s">
        <v>2040</v>
      </c>
      <c s="25" t="s">
        <v>49</v>
      </c>
      <c s="30" t="s">
        <v>2041</v>
      </c>
      <c s="31" t="s">
        <v>104</v>
      </c>
      <c s="32">
        <v>191.25</v>
      </c>
      <c s="33">
        <v>0</v>
      </c>
      <c s="33">
        <f>ROUND(ROUND(H993,2)*ROUND(G993,3),2)</f>
      </c>
      <c s="31" t="s">
        <v>1075</v>
      </c>
      <c r="O993">
        <f>(I993*21)/100</f>
      </c>
      <c t="s">
        <v>23</v>
      </c>
    </row>
    <row r="994" spans="1:5" ht="25.5">
      <c r="A994" s="34" t="s">
        <v>53</v>
      </c>
      <c r="E994" s="35" t="s">
        <v>2042</v>
      </c>
    </row>
    <row r="995" spans="1:5" ht="25.5">
      <c r="A995" s="36" t="s">
        <v>55</v>
      </c>
      <c r="E995" s="37" t="s">
        <v>2043</v>
      </c>
    </row>
    <row r="996" spans="1:5" ht="12.75">
      <c r="A996" t="s">
        <v>56</v>
      </c>
      <c r="E996" s="35" t="s">
        <v>49</v>
      </c>
    </row>
    <row r="997" spans="1:16" ht="25.5">
      <c r="A997" s="25" t="s">
        <v>47</v>
      </c>
      <c s="29" t="s">
        <v>2044</v>
      </c>
      <c s="29" t="s">
        <v>2045</v>
      </c>
      <c s="25" t="s">
        <v>49</v>
      </c>
      <c s="30" t="s">
        <v>2046</v>
      </c>
      <c s="31" t="s">
        <v>104</v>
      </c>
      <c s="32">
        <v>21.25</v>
      </c>
      <c s="33">
        <v>0</v>
      </c>
      <c s="33">
        <f>ROUND(ROUND(H997,2)*ROUND(G997,3),2)</f>
      </c>
      <c s="31" t="s">
        <v>1075</v>
      </c>
      <c r="O997">
        <f>(I997*21)/100</f>
      </c>
      <c t="s">
        <v>23</v>
      </c>
    </row>
    <row r="998" spans="1:5" ht="25.5">
      <c r="A998" s="34" t="s">
        <v>53</v>
      </c>
      <c r="E998" s="35" t="s">
        <v>2047</v>
      </c>
    </row>
    <row r="999" spans="1:5" ht="12.75">
      <c r="A999" s="36" t="s">
        <v>55</v>
      </c>
      <c r="E999" s="37" t="s">
        <v>49</v>
      </c>
    </row>
    <row r="1000" spans="1:5" ht="12.75">
      <c r="A1000" t="s">
        <v>56</v>
      </c>
      <c r="E1000" s="35" t="s">
        <v>49</v>
      </c>
    </row>
    <row r="1001" spans="1:16" ht="12.75">
      <c r="A1001" s="25" t="s">
        <v>47</v>
      </c>
      <c s="29" t="s">
        <v>2048</v>
      </c>
      <c s="29" t="s">
        <v>2049</v>
      </c>
      <c s="25" t="s">
        <v>49</v>
      </c>
      <c s="30" t="s">
        <v>2050</v>
      </c>
      <c s="31" t="s">
        <v>104</v>
      </c>
      <c s="32">
        <v>14.373</v>
      </c>
      <c s="33">
        <v>0</v>
      </c>
      <c s="33">
        <f>ROUND(ROUND(H1001,2)*ROUND(G1001,3),2)</f>
      </c>
      <c s="31" t="s">
        <v>1075</v>
      </c>
      <c r="O1001">
        <f>(I1001*21)/100</f>
      </c>
      <c t="s">
        <v>23</v>
      </c>
    </row>
    <row r="1002" spans="1:5" ht="25.5">
      <c r="A1002" s="34" t="s">
        <v>53</v>
      </c>
      <c r="E1002" s="35" t="s">
        <v>2051</v>
      </c>
    </row>
    <row r="1003" spans="1:5" ht="12.75">
      <c r="A1003" s="36" t="s">
        <v>55</v>
      </c>
      <c r="E1003" s="37" t="s">
        <v>49</v>
      </c>
    </row>
    <row r="1004" spans="1:5" ht="12.75">
      <c r="A1004" t="s">
        <v>56</v>
      </c>
      <c r="E1004" s="35" t="s">
        <v>49</v>
      </c>
    </row>
    <row r="1005" spans="1:16" ht="12.75">
      <c r="A1005" s="25" t="s">
        <v>47</v>
      </c>
      <c s="29" t="s">
        <v>2052</v>
      </c>
      <c s="29" t="s">
        <v>2053</v>
      </c>
      <c s="25" t="s">
        <v>49</v>
      </c>
      <c s="30" t="s">
        <v>2054</v>
      </c>
      <c s="31" t="s">
        <v>104</v>
      </c>
      <c s="32">
        <v>129.357</v>
      </c>
      <c s="33">
        <v>0</v>
      </c>
      <c s="33">
        <f>ROUND(ROUND(H1005,2)*ROUND(G1005,3),2)</f>
      </c>
      <c s="31" t="s">
        <v>1075</v>
      </c>
      <c r="O1005">
        <f>(I1005*21)/100</f>
      </c>
      <c t="s">
        <v>23</v>
      </c>
    </row>
    <row r="1006" spans="1:5" ht="25.5">
      <c r="A1006" s="34" t="s">
        <v>53</v>
      </c>
      <c r="E1006" s="35" t="s">
        <v>2055</v>
      </c>
    </row>
    <row r="1007" spans="1:5" ht="25.5">
      <c r="A1007" s="36" t="s">
        <v>55</v>
      </c>
      <c r="E1007" s="37" t="s">
        <v>2056</v>
      </c>
    </row>
    <row r="1008" spans="1:5" ht="12.75">
      <c r="A1008" t="s">
        <v>56</v>
      </c>
      <c r="E1008" s="35" t="s">
        <v>49</v>
      </c>
    </row>
    <row r="1009" spans="1:16" ht="25.5">
      <c r="A1009" s="25" t="s">
        <v>47</v>
      </c>
      <c s="29" t="s">
        <v>2057</v>
      </c>
      <c s="29" t="s">
        <v>2058</v>
      </c>
      <c s="25" t="s">
        <v>49</v>
      </c>
      <c s="30" t="s">
        <v>2059</v>
      </c>
      <c s="31" t="s">
        <v>104</v>
      </c>
      <c s="32">
        <v>14.373</v>
      </c>
      <c s="33">
        <v>0</v>
      </c>
      <c s="33">
        <f>ROUND(ROUND(H1009,2)*ROUND(G1009,3),2)</f>
      </c>
      <c s="31" t="s">
        <v>1075</v>
      </c>
      <c r="O1009">
        <f>(I1009*21)/100</f>
      </c>
      <c t="s">
        <v>23</v>
      </c>
    </row>
    <row r="1010" spans="1:5" ht="25.5">
      <c r="A1010" s="34" t="s">
        <v>53</v>
      </c>
      <c r="E1010" s="35" t="s">
        <v>2060</v>
      </c>
    </row>
    <row r="1011" spans="1:5" ht="12.75">
      <c r="A1011" s="36" t="s">
        <v>55</v>
      </c>
      <c r="E1011" s="37" t="s">
        <v>49</v>
      </c>
    </row>
    <row r="1012" spans="1:5" ht="12.75">
      <c r="A1012" t="s">
        <v>56</v>
      </c>
      <c r="E1012" s="35" t="s">
        <v>49</v>
      </c>
    </row>
    <row r="1013" spans="1:18" ht="12.75" customHeight="1">
      <c r="A1013" s="6" t="s">
        <v>45</v>
      </c>
      <c s="6"/>
      <c s="39" t="s">
        <v>2061</v>
      </c>
      <c s="6"/>
      <c s="27" t="s">
        <v>2062</v>
      </c>
      <c s="6"/>
      <c s="6"/>
      <c s="6"/>
      <c s="40">
        <f>0+Q1013</f>
      </c>
      <c s="6"/>
      <c r="O1013">
        <f>0+R1013</f>
      </c>
      <c r="Q1013">
        <f>0+I1014</f>
      </c>
      <c>
        <f>0+O1014</f>
      </c>
    </row>
    <row r="1014" spans="1:16" ht="12.75">
      <c r="A1014" s="25" t="s">
        <v>47</v>
      </c>
      <c s="29" t="s">
        <v>2063</v>
      </c>
      <c s="29" t="s">
        <v>2064</v>
      </c>
      <c s="25" t="s">
        <v>49</v>
      </c>
      <c s="30" t="s">
        <v>2065</v>
      </c>
      <c s="31" t="s">
        <v>104</v>
      </c>
      <c s="32">
        <v>32</v>
      </c>
      <c s="33">
        <v>0</v>
      </c>
      <c s="33">
        <f>ROUND(ROUND(H1014,2)*ROUND(G1014,3),2)</f>
      </c>
      <c s="31" t="s">
        <v>1075</v>
      </c>
      <c r="O1014">
        <f>(I1014*21)/100</f>
      </c>
      <c t="s">
        <v>23</v>
      </c>
    </row>
    <row r="1015" spans="1:5" ht="25.5">
      <c r="A1015" s="34" t="s">
        <v>53</v>
      </c>
      <c r="E1015" s="35" t="s">
        <v>2066</v>
      </c>
    </row>
    <row r="1016" spans="1:5" ht="12.75">
      <c r="A1016" s="36" t="s">
        <v>55</v>
      </c>
      <c r="E1016" s="37" t="s">
        <v>49</v>
      </c>
    </row>
    <row r="1017" spans="1:5" ht="12.75">
      <c r="A1017" t="s">
        <v>56</v>
      </c>
      <c r="E101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9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0+O8+O141+O150+O195+O228+O261+O266+O311+O364+O373+O386+O427+O880+O913+O926</f>
      </c>
      <c t="s">
        <v>22</v>
      </c>
    </row>
    <row r="3" spans="1:16" ht="15" customHeight="1">
      <c r="A3" t="s">
        <v>12</v>
      </c>
      <c s="12" t="s">
        <v>14</v>
      </c>
      <c s="13" t="s">
        <v>15</v>
      </c>
      <c s="1"/>
      <c s="14" t="s">
        <v>16</v>
      </c>
      <c s="1"/>
      <c s="9"/>
      <c s="8" t="s">
        <v>2067</v>
      </c>
      <c s="41">
        <f>0+I8+I141+I150+I195+I228+I261+I266+I311+I364+I373+I386+I427+I880+I913+I926</f>
      </c>
      <c s="10"/>
      <c r="O3" t="s">
        <v>19</v>
      </c>
      <c t="s">
        <v>23</v>
      </c>
    </row>
    <row r="4" spans="1:16" ht="15" customHeight="1">
      <c r="A4" t="s">
        <v>17</v>
      </c>
      <c s="16" t="s">
        <v>18</v>
      </c>
      <c s="17" t="s">
        <v>2067</v>
      </c>
      <c s="6"/>
      <c s="18" t="s">
        <v>2068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f>
      </c>
      <c>
        <f>0+O9+O13+O17+O21+O25+O29+O33+O37+O41+O45+O49+O53+O57+O61+O65+O69+O73+O77+O81+O85+O89+O93+O97+O101+O105+O109+O113+O117+O121+O125+O129+O133+O137</f>
      </c>
    </row>
    <row r="9" spans="1:16" ht="12.75">
      <c r="A9" s="25" t="s">
        <v>47</v>
      </c>
      <c s="29" t="s">
        <v>29</v>
      </c>
      <c s="29" t="s">
        <v>1072</v>
      </c>
      <c s="25" t="s">
        <v>49</v>
      </c>
      <c s="30" t="s">
        <v>1073</v>
      </c>
      <c s="31" t="s">
        <v>1074</v>
      </c>
      <c s="32">
        <v>0.684</v>
      </c>
      <c s="33">
        <v>0</v>
      </c>
      <c s="33">
        <f>ROUND(ROUND(H9,2)*ROUND(G9,3),2)</f>
      </c>
      <c s="31" t="s">
        <v>1075</v>
      </c>
      <c r="O9">
        <f>(I9*21)/100</f>
      </c>
      <c t="s">
        <v>23</v>
      </c>
    </row>
    <row r="10" spans="1:5" ht="12.75">
      <c r="A10" s="34" t="s">
        <v>53</v>
      </c>
      <c r="E10" s="35" t="s">
        <v>1073</v>
      </c>
    </row>
    <row r="11" spans="1:5" ht="12.75">
      <c r="A11" s="36" t="s">
        <v>55</v>
      </c>
      <c r="E11" s="37" t="s">
        <v>49</v>
      </c>
    </row>
    <row r="12" spans="1:5" ht="12.75">
      <c r="A12" t="s">
        <v>56</v>
      </c>
      <c r="E12" s="35" t="s">
        <v>49</v>
      </c>
    </row>
    <row r="13" spans="1:16" ht="12.75">
      <c r="A13" s="25" t="s">
        <v>47</v>
      </c>
      <c s="29" t="s">
        <v>22</v>
      </c>
      <c s="29" t="s">
        <v>1084</v>
      </c>
      <c s="25" t="s">
        <v>49</v>
      </c>
      <c s="30" t="s">
        <v>1085</v>
      </c>
      <c s="31" t="s">
        <v>786</v>
      </c>
      <c s="32">
        <v>1440</v>
      </c>
      <c s="33">
        <v>0</v>
      </c>
      <c s="33">
        <f>ROUND(ROUND(H13,2)*ROUND(G13,3),2)</f>
      </c>
      <c s="31" t="s">
        <v>1075</v>
      </c>
      <c r="O13">
        <f>(I13*21)/100</f>
      </c>
      <c t="s">
        <v>23</v>
      </c>
    </row>
    <row r="14" spans="1:5" ht="25.5">
      <c r="A14" s="34" t="s">
        <v>53</v>
      </c>
      <c r="E14" s="35" t="s">
        <v>1086</v>
      </c>
    </row>
    <row r="15" spans="1:5" ht="12.75">
      <c r="A15" s="36" t="s">
        <v>55</v>
      </c>
      <c r="E15" s="37" t="s">
        <v>49</v>
      </c>
    </row>
    <row r="16" spans="1:5" ht="12.75">
      <c r="A16" t="s">
        <v>56</v>
      </c>
      <c r="E16" s="35" t="s">
        <v>49</v>
      </c>
    </row>
    <row r="17" spans="1:16" ht="12.75">
      <c r="A17" s="25" t="s">
        <v>47</v>
      </c>
      <c s="29" t="s">
        <v>33</v>
      </c>
      <c s="29" t="s">
        <v>1087</v>
      </c>
      <c s="25" t="s">
        <v>49</v>
      </c>
      <c s="30" t="s">
        <v>1088</v>
      </c>
      <c s="31" t="s">
        <v>1089</v>
      </c>
      <c s="32">
        <v>60</v>
      </c>
      <c s="33">
        <v>0</v>
      </c>
      <c s="33">
        <f>ROUND(ROUND(H17,2)*ROUND(G17,3),2)</f>
      </c>
      <c s="31" t="s">
        <v>1075</v>
      </c>
      <c r="O17">
        <f>(I17*21)/100</f>
      </c>
      <c t="s">
        <v>23</v>
      </c>
    </row>
    <row r="18" spans="1:5" ht="25.5">
      <c r="A18" s="34" t="s">
        <v>53</v>
      </c>
      <c r="E18" s="35" t="s">
        <v>1090</v>
      </c>
    </row>
    <row r="19" spans="1:5" ht="12.75">
      <c r="A19" s="36" t="s">
        <v>55</v>
      </c>
      <c r="E19" s="37" t="s">
        <v>49</v>
      </c>
    </row>
    <row r="20" spans="1:5" ht="12.75">
      <c r="A20" t="s">
        <v>56</v>
      </c>
      <c r="E20" s="35" t="s">
        <v>49</v>
      </c>
    </row>
    <row r="21" spans="1:16" ht="12.75">
      <c r="A21" s="25" t="s">
        <v>47</v>
      </c>
      <c s="29" t="s">
        <v>35</v>
      </c>
      <c s="29" t="s">
        <v>1091</v>
      </c>
      <c s="25" t="s">
        <v>49</v>
      </c>
      <c s="30" t="s">
        <v>1092</v>
      </c>
      <c s="31" t="s">
        <v>51</v>
      </c>
      <c s="32">
        <v>4</v>
      </c>
      <c s="33">
        <v>0</v>
      </c>
      <c s="33">
        <f>ROUND(ROUND(H21,2)*ROUND(G21,3),2)</f>
      </c>
      <c s="31"/>
      <c r="O21">
        <f>(I21*21)/100</f>
      </c>
      <c t="s">
        <v>23</v>
      </c>
    </row>
    <row r="22" spans="1:5" ht="12.75">
      <c r="A22" s="34" t="s">
        <v>53</v>
      </c>
      <c r="E22" s="35" t="s">
        <v>1092</v>
      </c>
    </row>
    <row r="23" spans="1:5" ht="25.5">
      <c r="A23" s="36" t="s">
        <v>55</v>
      </c>
      <c r="E23" s="37" t="s">
        <v>2069</v>
      </c>
    </row>
    <row r="24" spans="1:5" ht="12.75">
      <c r="A24" t="s">
        <v>56</v>
      </c>
      <c r="E24" s="35" t="s">
        <v>49</v>
      </c>
    </row>
    <row r="25" spans="1:16" ht="12.75">
      <c r="A25" s="25" t="s">
        <v>47</v>
      </c>
      <c s="29" t="s">
        <v>37</v>
      </c>
      <c s="29" t="s">
        <v>1094</v>
      </c>
      <c s="25" t="s">
        <v>49</v>
      </c>
      <c s="30" t="s">
        <v>1095</v>
      </c>
      <c s="31" t="s">
        <v>142</v>
      </c>
      <c s="32">
        <v>2</v>
      </c>
      <c s="33">
        <v>0</v>
      </c>
      <c s="33">
        <f>ROUND(ROUND(H25,2)*ROUND(G25,3),2)</f>
      </c>
      <c s="31" t="s">
        <v>1075</v>
      </c>
      <c r="O25">
        <f>(I25*21)/100</f>
      </c>
      <c t="s">
        <v>23</v>
      </c>
    </row>
    <row r="26" spans="1:5" ht="63.75">
      <c r="A26" s="34" t="s">
        <v>53</v>
      </c>
      <c r="E26" s="35" t="s">
        <v>1096</v>
      </c>
    </row>
    <row r="27" spans="1:5" ht="25.5">
      <c r="A27" s="36" t="s">
        <v>55</v>
      </c>
      <c r="E27" s="37" t="s">
        <v>2070</v>
      </c>
    </row>
    <row r="28" spans="1:5" ht="12.75">
      <c r="A28" t="s">
        <v>56</v>
      </c>
      <c r="E28" s="35" t="s">
        <v>49</v>
      </c>
    </row>
    <row r="29" spans="1:16" ht="12.75">
      <c r="A29" s="25" t="s">
        <v>47</v>
      </c>
      <c s="29" t="s">
        <v>73</v>
      </c>
      <c s="29" t="s">
        <v>2071</v>
      </c>
      <c s="25" t="s">
        <v>49</v>
      </c>
      <c s="30" t="s">
        <v>2072</v>
      </c>
      <c s="31" t="s">
        <v>142</v>
      </c>
      <c s="32">
        <v>8</v>
      </c>
      <c s="33">
        <v>0</v>
      </c>
      <c s="33">
        <f>ROUND(ROUND(H29,2)*ROUND(G29,3),2)</f>
      </c>
      <c s="31" t="s">
        <v>1075</v>
      </c>
      <c r="O29">
        <f>(I29*21)/100</f>
      </c>
      <c t="s">
        <v>23</v>
      </c>
    </row>
    <row r="30" spans="1:5" ht="63.75">
      <c r="A30" s="34" t="s">
        <v>53</v>
      </c>
      <c r="E30" s="35" t="s">
        <v>2073</v>
      </c>
    </row>
    <row r="31" spans="1:5" ht="12.75">
      <c r="A31" s="36" t="s">
        <v>55</v>
      </c>
      <c r="E31" s="37" t="s">
        <v>2074</v>
      </c>
    </row>
    <row r="32" spans="1:5" ht="12.75">
      <c r="A32" t="s">
        <v>56</v>
      </c>
      <c r="E32" s="35" t="s">
        <v>49</v>
      </c>
    </row>
    <row r="33" spans="1:16" ht="25.5">
      <c r="A33" s="25" t="s">
        <v>47</v>
      </c>
      <c s="29" t="s">
        <v>77</v>
      </c>
      <c s="29" t="s">
        <v>2075</v>
      </c>
      <c s="25" t="s">
        <v>49</v>
      </c>
      <c s="30" t="s">
        <v>2076</v>
      </c>
      <c s="31" t="s">
        <v>142</v>
      </c>
      <c s="32">
        <v>2</v>
      </c>
      <c s="33">
        <v>0</v>
      </c>
      <c s="33">
        <f>ROUND(ROUND(H33,2)*ROUND(G33,3),2)</f>
      </c>
      <c s="31" t="s">
        <v>1075</v>
      </c>
      <c r="O33">
        <f>(I33*21)/100</f>
      </c>
      <c t="s">
        <v>23</v>
      </c>
    </row>
    <row r="34" spans="1:5" ht="63.75">
      <c r="A34" s="34" t="s">
        <v>53</v>
      </c>
      <c r="E34" s="35" t="s">
        <v>2077</v>
      </c>
    </row>
    <row r="35" spans="1:5" ht="12.75">
      <c r="A35" s="36" t="s">
        <v>55</v>
      </c>
      <c r="E35" s="37" t="s">
        <v>2078</v>
      </c>
    </row>
    <row r="36" spans="1:5" ht="12.75">
      <c r="A36" t="s">
        <v>56</v>
      </c>
      <c r="E36" s="35" t="s">
        <v>49</v>
      </c>
    </row>
    <row r="37" spans="1:16" ht="12.75">
      <c r="A37" s="25" t="s">
        <v>47</v>
      </c>
      <c s="29" t="s">
        <v>40</v>
      </c>
      <c s="29" t="s">
        <v>1098</v>
      </c>
      <c s="25" t="s">
        <v>49</v>
      </c>
      <c s="30" t="s">
        <v>1099</v>
      </c>
      <c s="31" t="s">
        <v>142</v>
      </c>
      <c s="32">
        <v>36</v>
      </c>
      <c s="33">
        <v>0</v>
      </c>
      <c s="33">
        <f>ROUND(ROUND(H37,2)*ROUND(G37,3),2)</f>
      </c>
      <c s="31" t="s">
        <v>1075</v>
      </c>
      <c r="O37">
        <f>(I37*21)/100</f>
      </c>
      <c t="s">
        <v>23</v>
      </c>
    </row>
    <row r="38" spans="1:5" ht="63.75">
      <c r="A38" s="34" t="s">
        <v>53</v>
      </c>
      <c r="E38" s="35" t="s">
        <v>1100</v>
      </c>
    </row>
    <row r="39" spans="1:5" ht="25.5">
      <c r="A39" s="36" t="s">
        <v>55</v>
      </c>
      <c r="E39" s="37" t="s">
        <v>2079</v>
      </c>
    </row>
    <row r="40" spans="1:5" ht="12.75">
      <c r="A40" t="s">
        <v>56</v>
      </c>
      <c r="E40" s="35" t="s">
        <v>49</v>
      </c>
    </row>
    <row r="41" spans="1:16" ht="12.75">
      <c r="A41" s="25" t="s">
        <v>47</v>
      </c>
      <c s="29" t="s">
        <v>42</v>
      </c>
      <c s="29" t="s">
        <v>1102</v>
      </c>
      <c s="25" t="s">
        <v>49</v>
      </c>
      <c s="30" t="s">
        <v>1103</v>
      </c>
      <c s="31" t="s">
        <v>116</v>
      </c>
      <c s="32">
        <v>34.2</v>
      </c>
      <c s="33">
        <v>0</v>
      </c>
      <c s="33">
        <f>ROUND(ROUND(H41,2)*ROUND(G41,3),2)</f>
      </c>
      <c s="31" t="s">
        <v>1075</v>
      </c>
      <c r="O41">
        <f>(I41*21)/100</f>
      </c>
      <c t="s">
        <v>23</v>
      </c>
    </row>
    <row r="42" spans="1:5" ht="12.75">
      <c r="A42" s="34" t="s">
        <v>53</v>
      </c>
      <c r="E42" s="35" t="s">
        <v>1104</v>
      </c>
    </row>
    <row r="43" spans="1:5" ht="38.25">
      <c r="A43" s="36" t="s">
        <v>55</v>
      </c>
      <c r="E43" s="37" t="s">
        <v>2080</v>
      </c>
    </row>
    <row r="44" spans="1:5" ht="12.75">
      <c r="A44" t="s">
        <v>56</v>
      </c>
      <c r="E44" s="35" t="s">
        <v>49</v>
      </c>
    </row>
    <row r="45" spans="1:16" ht="25.5">
      <c r="A45" s="25" t="s">
        <v>47</v>
      </c>
      <c s="29" t="s">
        <v>44</v>
      </c>
      <c s="29" t="s">
        <v>1106</v>
      </c>
      <c s="25" t="s">
        <v>49</v>
      </c>
      <c s="30" t="s">
        <v>1107</v>
      </c>
      <c s="31" t="s">
        <v>126</v>
      </c>
      <c s="32">
        <v>135.85</v>
      </c>
      <c s="33">
        <v>0</v>
      </c>
      <c s="33">
        <f>ROUND(ROUND(H45,2)*ROUND(G45,3),2)</f>
      </c>
      <c s="31" t="s">
        <v>1075</v>
      </c>
      <c r="O45">
        <f>(I45*21)/100</f>
      </c>
      <c t="s">
        <v>23</v>
      </c>
    </row>
    <row r="46" spans="1:5" ht="25.5">
      <c r="A46" s="34" t="s">
        <v>53</v>
      </c>
      <c r="E46" s="35" t="s">
        <v>1108</v>
      </c>
    </row>
    <row r="47" spans="1:5" ht="25.5">
      <c r="A47" s="36" t="s">
        <v>55</v>
      </c>
      <c r="E47" s="37" t="s">
        <v>2081</v>
      </c>
    </row>
    <row r="48" spans="1:5" ht="12.75">
      <c r="A48" t="s">
        <v>56</v>
      </c>
      <c r="E48" s="35" t="s">
        <v>49</v>
      </c>
    </row>
    <row r="49" spans="1:16" ht="25.5">
      <c r="A49" s="25" t="s">
        <v>47</v>
      </c>
      <c s="29" t="s">
        <v>89</v>
      </c>
      <c s="29" t="s">
        <v>2082</v>
      </c>
      <c s="25" t="s">
        <v>49</v>
      </c>
      <c s="30" t="s">
        <v>2083</v>
      </c>
      <c s="31" t="s">
        <v>126</v>
      </c>
      <c s="32">
        <v>493.15</v>
      </c>
      <c s="33">
        <v>0</v>
      </c>
      <c s="33">
        <f>ROUND(ROUND(H49,2)*ROUND(G49,3),2)</f>
      </c>
      <c s="31" t="s">
        <v>1075</v>
      </c>
      <c r="O49">
        <f>(I49*21)/100</f>
      </c>
      <c t="s">
        <v>23</v>
      </c>
    </row>
    <row r="50" spans="1:5" ht="25.5">
      <c r="A50" s="34" t="s">
        <v>53</v>
      </c>
      <c r="E50" s="35" t="s">
        <v>2084</v>
      </c>
    </row>
    <row r="51" spans="1:5" ht="25.5">
      <c r="A51" s="36" t="s">
        <v>55</v>
      </c>
      <c r="E51" s="37" t="s">
        <v>2085</v>
      </c>
    </row>
    <row r="52" spans="1:5" ht="12.75">
      <c r="A52" t="s">
        <v>56</v>
      </c>
      <c r="E52" s="35" t="s">
        <v>49</v>
      </c>
    </row>
    <row r="53" spans="1:16" ht="25.5">
      <c r="A53" s="25" t="s">
        <v>47</v>
      </c>
      <c s="29" t="s">
        <v>94</v>
      </c>
      <c s="29" t="s">
        <v>2086</v>
      </c>
      <c s="25" t="s">
        <v>49</v>
      </c>
      <c s="30" t="s">
        <v>2087</v>
      </c>
      <c s="31" t="s">
        <v>126</v>
      </c>
      <c s="32">
        <v>136</v>
      </c>
      <c s="33">
        <v>0</v>
      </c>
      <c s="33">
        <f>ROUND(ROUND(H53,2)*ROUND(G53,3),2)</f>
      </c>
      <c s="31" t="s">
        <v>1075</v>
      </c>
      <c r="O53">
        <f>(I53*21)/100</f>
      </c>
      <c t="s">
        <v>23</v>
      </c>
    </row>
    <row r="54" spans="1:5" ht="38.25">
      <c r="A54" s="34" t="s">
        <v>53</v>
      </c>
      <c r="E54" s="35" t="s">
        <v>2088</v>
      </c>
    </row>
    <row r="55" spans="1:5" ht="38.25">
      <c r="A55" s="36" t="s">
        <v>55</v>
      </c>
      <c r="E55" s="37" t="s">
        <v>2089</v>
      </c>
    </row>
    <row r="56" spans="1:5" ht="12.75">
      <c r="A56" t="s">
        <v>56</v>
      </c>
      <c r="E56" s="35" t="s">
        <v>49</v>
      </c>
    </row>
    <row r="57" spans="1:16" ht="25.5">
      <c r="A57" s="25" t="s">
        <v>47</v>
      </c>
      <c s="29" t="s">
        <v>199</v>
      </c>
      <c s="29" t="s">
        <v>2090</v>
      </c>
      <c s="25" t="s">
        <v>49</v>
      </c>
      <c s="30" t="s">
        <v>2091</v>
      </c>
      <c s="31" t="s">
        <v>126</v>
      </c>
      <c s="32">
        <v>513.2</v>
      </c>
      <c s="33">
        <v>0</v>
      </c>
      <c s="33">
        <f>ROUND(ROUND(H57,2)*ROUND(G57,3),2)</f>
      </c>
      <c s="31" t="s">
        <v>1075</v>
      </c>
      <c r="O57">
        <f>(I57*21)/100</f>
      </c>
      <c t="s">
        <v>23</v>
      </c>
    </row>
    <row r="58" spans="1:5" ht="38.25">
      <c r="A58" s="34" t="s">
        <v>53</v>
      </c>
      <c r="E58" s="35" t="s">
        <v>2092</v>
      </c>
    </row>
    <row r="59" spans="1:5" ht="12.75">
      <c r="A59" s="36" t="s">
        <v>55</v>
      </c>
      <c r="E59" s="37" t="s">
        <v>2093</v>
      </c>
    </row>
    <row r="60" spans="1:5" ht="12.75">
      <c r="A60" t="s">
        <v>56</v>
      </c>
      <c r="E60" s="35" t="s">
        <v>49</v>
      </c>
    </row>
    <row r="61" spans="1:16" ht="12.75">
      <c r="A61" s="25" t="s">
        <v>47</v>
      </c>
      <c s="29" t="s">
        <v>210</v>
      </c>
      <c s="29" t="s">
        <v>1118</v>
      </c>
      <c s="25" t="s">
        <v>49</v>
      </c>
      <c s="30" t="s">
        <v>1119</v>
      </c>
      <c s="31" t="s">
        <v>126</v>
      </c>
      <c s="32">
        <v>92.84</v>
      </c>
      <c s="33">
        <v>0</v>
      </c>
      <c s="33">
        <f>ROUND(ROUND(H61,2)*ROUND(G61,3),2)</f>
      </c>
      <c s="31" t="s">
        <v>1075</v>
      </c>
      <c r="O61">
        <f>(I61*21)/100</f>
      </c>
      <c t="s">
        <v>23</v>
      </c>
    </row>
    <row r="62" spans="1:5" ht="25.5">
      <c r="A62" s="34" t="s">
        <v>53</v>
      </c>
      <c r="E62" s="35" t="s">
        <v>1120</v>
      </c>
    </row>
    <row r="63" spans="1:5" ht="63.75">
      <c r="A63" s="36" t="s">
        <v>55</v>
      </c>
      <c r="E63" s="37" t="s">
        <v>2094</v>
      </c>
    </row>
    <row r="64" spans="1:5" ht="12.75">
      <c r="A64" t="s">
        <v>56</v>
      </c>
      <c r="E64" s="35" t="s">
        <v>49</v>
      </c>
    </row>
    <row r="65" spans="1:16" ht="12.75">
      <c r="A65" s="25" t="s">
        <v>47</v>
      </c>
      <c s="29" t="s">
        <v>225</v>
      </c>
      <c s="29" t="s">
        <v>1122</v>
      </c>
      <c s="25" t="s">
        <v>49</v>
      </c>
      <c s="30" t="s">
        <v>1123</v>
      </c>
      <c s="31" t="s">
        <v>116</v>
      </c>
      <c s="32">
        <v>167.2</v>
      </c>
      <c s="33">
        <v>0</v>
      </c>
      <c s="33">
        <f>ROUND(ROUND(H65,2)*ROUND(G65,3),2)</f>
      </c>
      <c s="31" t="s">
        <v>1075</v>
      </c>
      <c r="O65">
        <f>(I65*21)/100</f>
      </c>
      <c t="s">
        <v>23</v>
      </c>
    </row>
    <row r="66" spans="1:5" ht="25.5">
      <c r="A66" s="34" t="s">
        <v>53</v>
      </c>
      <c r="E66" s="35" t="s">
        <v>1124</v>
      </c>
    </row>
    <row r="67" spans="1:5" ht="12.75">
      <c r="A67" s="36" t="s">
        <v>55</v>
      </c>
      <c r="E67" s="37" t="s">
        <v>2095</v>
      </c>
    </row>
    <row r="68" spans="1:5" ht="12.75">
      <c r="A68" t="s">
        <v>56</v>
      </c>
      <c r="E68" s="35" t="s">
        <v>49</v>
      </c>
    </row>
    <row r="69" spans="1:16" ht="12.75">
      <c r="A69" s="25" t="s">
        <v>47</v>
      </c>
      <c s="29" t="s">
        <v>231</v>
      </c>
      <c s="29" t="s">
        <v>1126</v>
      </c>
      <c s="25" t="s">
        <v>49</v>
      </c>
      <c s="30" t="s">
        <v>1127</v>
      </c>
      <c s="31" t="s">
        <v>116</v>
      </c>
      <c s="32">
        <v>657.4</v>
      </c>
      <c s="33">
        <v>0</v>
      </c>
      <c s="33">
        <f>ROUND(ROUND(H69,2)*ROUND(G69,3),2)</f>
      </c>
      <c s="31" t="s">
        <v>1075</v>
      </c>
      <c r="O69">
        <f>(I69*21)/100</f>
      </c>
      <c t="s">
        <v>23</v>
      </c>
    </row>
    <row r="70" spans="1:5" ht="25.5">
      <c r="A70" s="34" t="s">
        <v>53</v>
      </c>
      <c r="E70" s="35" t="s">
        <v>1128</v>
      </c>
    </row>
    <row r="71" spans="1:5" ht="12.75">
      <c r="A71" s="36" t="s">
        <v>55</v>
      </c>
      <c r="E71" s="37" t="s">
        <v>2096</v>
      </c>
    </row>
    <row r="72" spans="1:5" ht="12.75">
      <c r="A72" t="s">
        <v>56</v>
      </c>
      <c r="E72" s="35" t="s">
        <v>49</v>
      </c>
    </row>
    <row r="73" spans="1:16" ht="12.75">
      <c r="A73" s="25" t="s">
        <v>47</v>
      </c>
      <c s="29" t="s">
        <v>237</v>
      </c>
      <c s="29" t="s">
        <v>1130</v>
      </c>
      <c s="25" t="s">
        <v>49</v>
      </c>
      <c s="30" t="s">
        <v>1131</v>
      </c>
      <c s="31" t="s">
        <v>116</v>
      </c>
      <c s="32">
        <v>167.2</v>
      </c>
      <c s="33">
        <v>0</v>
      </c>
      <c s="33">
        <f>ROUND(ROUND(H73,2)*ROUND(G73,3),2)</f>
      </c>
      <c s="31" t="s">
        <v>1075</v>
      </c>
      <c r="O73">
        <f>(I73*21)/100</f>
      </c>
      <c t="s">
        <v>23</v>
      </c>
    </row>
    <row r="74" spans="1:5" ht="25.5">
      <c r="A74" s="34" t="s">
        <v>53</v>
      </c>
      <c r="E74" s="35" t="s">
        <v>1132</v>
      </c>
    </row>
    <row r="75" spans="1:5" ht="12.75">
      <c r="A75" s="36" t="s">
        <v>55</v>
      </c>
      <c r="E75" s="37" t="s">
        <v>49</v>
      </c>
    </row>
    <row r="76" spans="1:5" ht="12.75">
      <c r="A76" t="s">
        <v>56</v>
      </c>
      <c r="E76" s="35" t="s">
        <v>49</v>
      </c>
    </row>
    <row r="77" spans="1:16" ht="12.75">
      <c r="A77" s="25" t="s">
        <v>47</v>
      </c>
      <c s="29" t="s">
        <v>243</v>
      </c>
      <c s="29" t="s">
        <v>1133</v>
      </c>
      <c s="25" t="s">
        <v>49</v>
      </c>
      <c s="30" t="s">
        <v>1134</v>
      </c>
      <c s="31" t="s">
        <v>116</v>
      </c>
      <c s="32">
        <v>657.4</v>
      </c>
      <c s="33">
        <v>0</v>
      </c>
      <c s="33">
        <f>ROUND(ROUND(H77,2)*ROUND(G77,3),2)</f>
      </c>
      <c s="31" t="s">
        <v>1075</v>
      </c>
      <c r="O77">
        <f>(I77*21)/100</f>
      </c>
      <c t="s">
        <v>23</v>
      </c>
    </row>
    <row r="78" spans="1:5" ht="25.5">
      <c r="A78" s="34" t="s">
        <v>53</v>
      </c>
      <c r="E78" s="35" t="s">
        <v>1135</v>
      </c>
    </row>
    <row r="79" spans="1:5" ht="12.75">
      <c r="A79" s="36" t="s">
        <v>55</v>
      </c>
      <c r="E79" s="37" t="s">
        <v>49</v>
      </c>
    </row>
    <row r="80" spans="1:5" ht="12.75">
      <c r="A80" t="s">
        <v>56</v>
      </c>
      <c r="E80" s="35" t="s">
        <v>49</v>
      </c>
    </row>
    <row r="81" spans="1:16" ht="12.75">
      <c r="A81" s="25" t="s">
        <v>47</v>
      </c>
      <c s="29" t="s">
        <v>249</v>
      </c>
      <c s="29" t="s">
        <v>1136</v>
      </c>
      <c s="25" t="s">
        <v>49</v>
      </c>
      <c s="30" t="s">
        <v>1137</v>
      </c>
      <c s="31" t="s">
        <v>116</v>
      </c>
      <c s="32">
        <v>133.15</v>
      </c>
      <c s="33">
        <v>0</v>
      </c>
      <c s="33">
        <f>ROUND(ROUND(H81,2)*ROUND(G81,3),2)</f>
      </c>
      <c s="31" t="s">
        <v>1075</v>
      </c>
      <c r="O81">
        <f>(I81*21)/100</f>
      </c>
      <c t="s">
        <v>23</v>
      </c>
    </row>
    <row r="82" spans="1:5" ht="12.75">
      <c r="A82" s="34" t="s">
        <v>53</v>
      </c>
      <c r="E82" s="35" t="s">
        <v>1138</v>
      </c>
    </row>
    <row r="83" spans="1:5" ht="12.75">
      <c r="A83" s="36" t="s">
        <v>55</v>
      </c>
      <c r="E83" s="37" t="s">
        <v>2097</v>
      </c>
    </row>
    <row r="84" spans="1:5" ht="12.75">
      <c r="A84" t="s">
        <v>56</v>
      </c>
      <c r="E84" s="35" t="s">
        <v>49</v>
      </c>
    </row>
    <row r="85" spans="1:16" ht="12.75">
      <c r="A85" s="25" t="s">
        <v>47</v>
      </c>
      <c s="29" t="s">
        <v>256</v>
      </c>
      <c s="29" t="s">
        <v>1140</v>
      </c>
      <c s="25" t="s">
        <v>49</v>
      </c>
      <c s="30" t="s">
        <v>1141</v>
      </c>
      <c s="31" t="s">
        <v>116</v>
      </c>
      <c s="32">
        <v>133.15</v>
      </c>
      <c s="33">
        <v>0</v>
      </c>
      <c s="33">
        <f>ROUND(ROUND(H85,2)*ROUND(G85,3),2)</f>
      </c>
      <c s="31" t="s">
        <v>1075</v>
      </c>
      <c r="O85">
        <f>(I85*21)/100</f>
      </c>
      <c t="s">
        <v>23</v>
      </c>
    </row>
    <row r="86" spans="1:5" ht="25.5">
      <c r="A86" s="34" t="s">
        <v>53</v>
      </c>
      <c r="E86" s="35" t="s">
        <v>1142</v>
      </c>
    </row>
    <row r="87" spans="1:5" ht="12.75">
      <c r="A87" s="36" t="s">
        <v>55</v>
      </c>
      <c r="E87" s="37" t="s">
        <v>49</v>
      </c>
    </row>
    <row r="88" spans="1:5" ht="12.75">
      <c r="A88" t="s">
        <v>56</v>
      </c>
      <c r="E88" s="35" t="s">
        <v>49</v>
      </c>
    </row>
    <row r="89" spans="1:16" ht="12.75">
      <c r="A89" s="25" t="s">
        <v>47</v>
      </c>
      <c s="29" t="s">
        <v>260</v>
      </c>
      <c s="29" t="s">
        <v>1143</v>
      </c>
      <c s="25" t="s">
        <v>49</v>
      </c>
      <c s="30" t="s">
        <v>1144</v>
      </c>
      <c s="31" t="s">
        <v>126</v>
      </c>
      <c s="32">
        <v>135.85</v>
      </c>
      <c s="33">
        <v>0</v>
      </c>
      <c s="33">
        <f>ROUND(ROUND(H89,2)*ROUND(G89,3),2)</f>
      </c>
      <c s="31" t="s">
        <v>1075</v>
      </c>
      <c r="O89">
        <f>(I89*21)/100</f>
      </c>
      <c t="s">
        <v>23</v>
      </c>
    </row>
    <row r="90" spans="1:5" ht="25.5">
      <c r="A90" s="34" t="s">
        <v>53</v>
      </c>
      <c r="E90" s="35" t="s">
        <v>1145</v>
      </c>
    </row>
    <row r="91" spans="1:5" ht="12.75">
      <c r="A91" s="36" t="s">
        <v>55</v>
      </c>
      <c r="E91" s="37" t="s">
        <v>49</v>
      </c>
    </row>
    <row r="92" spans="1:5" ht="12.75">
      <c r="A92" t="s">
        <v>56</v>
      </c>
      <c r="E92" s="35" t="s">
        <v>49</v>
      </c>
    </row>
    <row r="93" spans="1:16" ht="12.75">
      <c r="A93" s="25" t="s">
        <v>47</v>
      </c>
      <c s="29" t="s">
        <v>266</v>
      </c>
      <c s="29" t="s">
        <v>1146</v>
      </c>
      <c s="25" t="s">
        <v>49</v>
      </c>
      <c s="30" t="s">
        <v>1147</v>
      </c>
      <c s="31" t="s">
        <v>126</v>
      </c>
      <c s="32">
        <v>135.85</v>
      </c>
      <c s="33">
        <v>0</v>
      </c>
      <c s="33">
        <f>ROUND(ROUND(H93,2)*ROUND(G93,3),2)</f>
      </c>
      <c s="31" t="s">
        <v>1075</v>
      </c>
      <c r="O93">
        <f>(I93*21)/100</f>
      </c>
      <c t="s">
        <v>23</v>
      </c>
    </row>
    <row r="94" spans="1:5" ht="25.5">
      <c r="A94" s="34" t="s">
        <v>53</v>
      </c>
      <c r="E94" s="35" t="s">
        <v>1148</v>
      </c>
    </row>
    <row r="95" spans="1:5" ht="12.75">
      <c r="A95" s="36" t="s">
        <v>55</v>
      </c>
      <c r="E95" s="37" t="s">
        <v>49</v>
      </c>
    </row>
    <row r="96" spans="1:5" ht="12.75">
      <c r="A96" t="s">
        <v>56</v>
      </c>
      <c r="E96" s="35" t="s">
        <v>49</v>
      </c>
    </row>
    <row r="97" spans="1:16" ht="25.5">
      <c r="A97" s="25" t="s">
        <v>47</v>
      </c>
      <c s="29" t="s">
        <v>273</v>
      </c>
      <c s="29" t="s">
        <v>1149</v>
      </c>
      <c s="25" t="s">
        <v>49</v>
      </c>
      <c s="30" t="s">
        <v>1150</v>
      </c>
      <c s="31" t="s">
        <v>126</v>
      </c>
      <c s="32">
        <v>272</v>
      </c>
      <c s="33">
        <v>0</v>
      </c>
      <c s="33">
        <f>ROUND(ROUND(H97,2)*ROUND(G97,3),2)</f>
      </c>
      <c s="31" t="s">
        <v>1075</v>
      </c>
      <c r="O97">
        <f>(I97*21)/100</f>
      </c>
      <c t="s">
        <v>23</v>
      </c>
    </row>
    <row r="98" spans="1:5" ht="38.25">
      <c r="A98" s="34" t="s">
        <v>53</v>
      </c>
      <c r="E98" s="35" t="s">
        <v>1151</v>
      </c>
    </row>
    <row r="99" spans="1:5" ht="25.5">
      <c r="A99" s="36" t="s">
        <v>55</v>
      </c>
      <c r="E99" s="37" t="s">
        <v>2098</v>
      </c>
    </row>
    <row r="100" spans="1:5" ht="12.75">
      <c r="A100" t="s">
        <v>56</v>
      </c>
      <c r="E100" s="35" t="s">
        <v>49</v>
      </c>
    </row>
    <row r="101" spans="1:16" ht="25.5">
      <c r="A101" s="25" t="s">
        <v>47</v>
      </c>
      <c s="29" t="s">
        <v>278</v>
      </c>
      <c s="29" t="s">
        <v>1153</v>
      </c>
      <c s="25" t="s">
        <v>49</v>
      </c>
      <c s="30" t="s">
        <v>1154</v>
      </c>
      <c s="31" t="s">
        <v>126</v>
      </c>
      <c s="32">
        <v>1142.2</v>
      </c>
      <c s="33">
        <v>0</v>
      </c>
      <c s="33">
        <f>ROUND(ROUND(H101,2)*ROUND(G101,3),2)</f>
      </c>
      <c s="31" t="s">
        <v>1075</v>
      </c>
      <c r="O101">
        <f>(I101*21)/100</f>
      </c>
      <c t="s">
        <v>23</v>
      </c>
    </row>
    <row r="102" spans="1:5" ht="38.25">
      <c r="A102" s="34" t="s">
        <v>53</v>
      </c>
      <c r="E102" s="35" t="s">
        <v>1155</v>
      </c>
    </row>
    <row r="103" spans="1:5" ht="25.5">
      <c r="A103" s="36" t="s">
        <v>55</v>
      </c>
      <c r="E103" s="37" t="s">
        <v>2099</v>
      </c>
    </row>
    <row r="104" spans="1:5" ht="12.75">
      <c r="A104" t="s">
        <v>56</v>
      </c>
      <c r="E104" s="35" t="s">
        <v>49</v>
      </c>
    </row>
    <row r="105" spans="1:16" ht="12.75">
      <c r="A105" s="25" t="s">
        <v>47</v>
      </c>
      <c s="29" t="s">
        <v>284</v>
      </c>
      <c s="29" t="s">
        <v>1157</v>
      </c>
      <c s="25" t="s">
        <v>49</v>
      </c>
      <c s="30" t="s">
        <v>1158</v>
      </c>
      <c s="31" t="s">
        <v>126</v>
      </c>
      <c s="32">
        <v>136</v>
      </c>
      <c s="33">
        <v>0</v>
      </c>
      <c s="33">
        <f>ROUND(ROUND(H105,2)*ROUND(G105,3),2)</f>
      </c>
      <c s="31" t="s">
        <v>1075</v>
      </c>
      <c r="O105">
        <f>(I105*21)/100</f>
      </c>
      <c t="s">
        <v>23</v>
      </c>
    </row>
    <row r="106" spans="1:5" ht="25.5">
      <c r="A106" s="34" t="s">
        <v>53</v>
      </c>
      <c r="E106" s="35" t="s">
        <v>1159</v>
      </c>
    </row>
    <row r="107" spans="1:5" ht="12.75">
      <c r="A107" s="36" t="s">
        <v>55</v>
      </c>
      <c r="E107" s="37" t="s">
        <v>2100</v>
      </c>
    </row>
    <row r="108" spans="1:5" ht="12.75">
      <c r="A108" t="s">
        <v>56</v>
      </c>
      <c r="E108" s="35" t="s">
        <v>49</v>
      </c>
    </row>
    <row r="109" spans="1:16" ht="25.5">
      <c r="A109" s="25" t="s">
        <v>47</v>
      </c>
      <c s="29" t="s">
        <v>290</v>
      </c>
      <c s="29" t="s">
        <v>1161</v>
      </c>
      <c s="25" t="s">
        <v>49</v>
      </c>
      <c s="30" t="s">
        <v>1162</v>
      </c>
      <c s="31" t="s">
        <v>104</v>
      </c>
      <c s="32">
        <v>2284.4</v>
      </c>
      <c s="33">
        <v>0</v>
      </c>
      <c s="33">
        <f>ROUND(ROUND(H109,2)*ROUND(G109,3),2)</f>
      </c>
      <c s="31" t="s">
        <v>1075</v>
      </c>
      <c r="O109">
        <f>(I109*21)/100</f>
      </c>
      <c t="s">
        <v>23</v>
      </c>
    </row>
    <row r="110" spans="1:5" ht="25.5">
      <c r="A110" s="34" t="s">
        <v>53</v>
      </c>
      <c r="E110" s="35" t="s">
        <v>1163</v>
      </c>
    </row>
    <row r="111" spans="1:5" ht="12.75">
      <c r="A111" s="36" t="s">
        <v>55</v>
      </c>
      <c r="E111" s="37" t="s">
        <v>2101</v>
      </c>
    </row>
    <row r="112" spans="1:5" ht="12.75">
      <c r="A112" t="s">
        <v>56</v>
      </c>
      <c r="E112" s="35" t="s">
        <v>49</v>
      </c>
    </row>
    <row r="113" spans="1:16" ht="12.75">
      <c r="A113" s="25" t="s">
        <v>47</v>
      </c>
      <c s="29" t="s">
        <v>294</v>
      </c>
      <c s="29" t="s">
        <v>1165</v>
      </c>
      <c s="25" t="s">
        <v>49</v>
      </c>
      <c s="30" t="s">
        <v>1166</v>
      </c>
      <c s="31" t="s">
        <v>126</v>
      </c>
      <c s="32">
        <v>1278.2</v>
      </c>
      <c s="33">
        <v>0</v>
      </c>
      <c s="33">
        <f>ROUND(ROUND(H113,2)*ROUND(G113,3),2)</f>
      </c>
      <c s="31" t="s">
        <v>1075</v>
      </c>
      <c r="O113">
        <f>(I113*21)/100</f>
      </c>
      <c t="s">
        <v>23</v>
      </c>
    </row>
    <row r="114" spans="1:5" ht="25.5">
      <c r="A114" s="34" t="s">
        <v>53</v>
      </c>
      <c r="E114" s="35" t="s">
        <v>1167</v>
      </c>
    </row>
    <row r="115" spans="1:5" ht="12.75">
      <c r="A115" s="36" t="s">
        <v>55</v>
      </c>
      <c r="E115" s="37" t="s">
        <v>2102</v>
      </c>
    </row>
    <row r="116" spans="1:5" ht="12.75">
      <c r="A116" t="s">
        <v>56</v>
      </c>
      <c r="E116" s="35" t="s">
        <v>49</v>
      </c>
    </row>
    <row r="117" spans="1:16" ht="12.75">
      <c r="A117" s="25" t="s">
        <v>47</v>
      </c>
      <c s="29" t="s">
        <v>300</v>
      </c>
      <c s="29" t="s">
        <v>1169</v>
      </c>
      <c s="25" t="s">
        <v>49</v>
      </c>
      <c s="30" t="s">
        <v>1170</v>
      </c>
      <c s="31" t="s">
        <v>126</v>
      </c>
      <c s="32">
        <v>610.55</v>
      </c>
      <c s="33">
        <v>0</v>
      </c>
      <c s="33">
        <f>ROUND(ROUND(H117,2)*ROUND(G117,3),2)</f>
      </c>
      <c s="31" t="s">
        <v>1075</v>
      </c>
      <c r="O117">
        <f>(I117*21)/100</f>
      </c>
      <c t="s">
        <v>23</v>
      </c>
    </row>
    <row r="118" spans="1:5" ht="25.5">
      <c r="A118" s="34" t="s">
        <v>53</v>
      </c>
      <c r="E118" s="35" t="s">
        <v>1171</v>
      </c>
    </row>
    <row r="119" spans="1:5" ht="114.75">
      <c r="A119" s="36" t="s">
        <v>55</v>
      </c>
      <c r="E119" s="37" t="s">
        <v>2103</v>
      </c>
    </row>
    <row r="120" spans="1:5" ht="12.75">
      <c r="A120" t="s">
        <v>56</v>
      </c>
      <c r="E120" s="35" t="s">
        <v>49</v>
      </c>
    </row>
    <row r="121" spans="1:16" ht="12.75">
      <c r="A121" s="25" t="s">
        <v>47</v>
      </c>
      <c s="29" t="s">
        <v>303</v>
      </c>
      <c s="29" t="s">
        <v>1173</v>
      </c>
      <c s="25" t="s">
        <v>49</v>
      </c>
      <c s="30" t="s">
        <v>1174</v>
      </c>
      <c s="31" t="s">
        <v>126</v>
      </c>
      <c s="32">
        <v>208</v>
      </c>
      <c s="33">
        <v>0</v>
      </c>
      <c s="33">
        <f>ROUND(ROUND(H121,2)*ROUND(G121,3),2)</f>
      </c>
      <c s="31" t="s">
        <v>1075</v>
      </c>
      <c r="O121">
        <f>(I121*21)/100</f>
      </c>
      <c t="s">
        <v>23</v>
      </c>
    </row>
    <row r="122" spans="1:5" ht="38.25">
      <c r="A122" s="34" t="s">
        <v>53</v>
      </c>
      <c r="E122" s="35" t="s">
        <v>1175</v>
      </c>
    </row>
    <row r="123" spans="1:5" ht="12.75">
      <c r="A123" s="36" t="s">
        <v>55</v>
      </c>
      <c r="E123" s="37" t="s">
        <v>2104</v>
      </c>
    </row>
    <row r="124" spans="1:5" ht="12.75">
      <c r="A124" t="s">
        <v>56</v>
      </c>
      <c r="E124" s="35" t="s">
        <v>49</v>
      </c>
    </row>
    <row r="125" spans="1:16" ht="25.5">
      <c r="A125" s="25" t="s">
        <v>47</v>
      </c>
      <c s="29" t="s">
        <v>307</v>
      </c>
      <c s="29" t="s">
        <v>1177</v>
      </c>
      <c s="25" t="s">
        <v>49</v>
      </c>
      <c s="30" t="s">
        <v>1178</v>
      </c>
      <c s="31" t="s">
        <v>116</v>
      </c>
      <c s="32">
        <v>34.2</v>
      </c>
      <c s="33">
        <v>0</v>
      </c>
      <c s="33">
        <f>ROUND(ROUND(H125,2)*ROUND(G125,3),2)</f>
      </c>
      <c s="31" t="s">
        <v>1075</v>
      </c>
      <c r="O125">
        <f>(I125*21)/100</f>
      </c>
      <c t="s">
        <v>23</v>
      </c>
    </row>
    <row r="126" spans="1:5" ht="25.5">
      <c r="A126" s="34" t="s">
        <v>53</v>
      </c>
      <c r="E126" s="35" t="s">
        <v>1179</v>
      </c>
    </row>
    <row r="127" spans="1:5" ht="12.75">
      <c r="A127" s="36" t="s">
        <v>55</v>
      </c>
      <c r="E127" s="37" t="s">
        <v>2105</v>
      </c>
    </row>
    <row r="128" spans="1:5" ht="12.75">
      <c r="A128" t="s">
        <v>56</v>
      </c>
      <c r="E128" s="35" t="s">
        <v>49</v>
      </c>
    </row>
    <row r="129" spans="1:16" ht="12.75">
      <c r="A129" s="25" t="s">
        <v>47</v>
      </c>
      <c s="29" t="s">
        <v>312</v>
      </c>
      <c s="29" t="s">
        <v>1181</v>
      </c>
      <c s="25" t="s">
        <v>49</v>
      </c>
      <c s="30" t="s">
        <v>1182</v>
      </c>
      <c s="31" t="s">
        <v>116</v>
      </c>
      <c s="32">
        <v>34.2</v>
      </c>
      <c s="33">
        <v>0</v>
      </c>
      <c s="33">
        <f>ROUND(ROUND(H129,2)*ROUND(G129,3),2)</f>
      </c>
      <c s="31" t="s">
        <v>1075</v>
      </c>
      <c r="O129">
        <f>(I129*21)/100</f>
      </c>
      <c t="s">
        <v>23</v>
      </c>
    </row>
    <row r="130" spans="1:5" ht="25.5">
      <c r="A130" s="34" t="s">
        <v>53</v>
      </c>
      <c r="E130" s="35" t="s">
        <v>1183</v>
      </c>
    </row>
    <row r="131" spans="1:5" ht="12.75">
      <c r="A131" s="36" t="s">
        <v>55</v>
      </c>
      <c r="E131" s="37" t="s">
        <v>49</v>
      </c>
    </row>
    <row r="132" spans="1:5" ht="12.75">
      <c r="A132" t="s">
        <v>56</v>
      </c>
      <c r="E132" s="35" t="s">
        <v>49</v>
      </c>
    </row>
    <row r="133" spans="1:16" ht="12.75">
      <c r="A133" s="25" t="s">
        <v>47</v>
      </c>
      <c s="29" t="s">
        <v>1597</v>
      </c>
      <c s="29" t="s">
        <v>1185</v>
      </c>
      <c s="25" t="s">
        <v>49</v>
      </c>
      <c s="30" t="s">
        <v>1186</v>
      </c>
      <c s="31" t="s">
        <v>104</v>
      </c>
      <c s="32">
        <v>420.16</v>
      </c>
      <c s="33">
        <v>0</v>
      </c>
      <c s="33">
        <f>ROUND(ROUND(H133,2)*ROUND(G133,3),2)</f>
      </c>
      <c s="31" t="s">
        <v>1075</v>
      </c>
      <c r="O133">
        <f>(I133*21)/100</f>
      </c>
      <c t="s">
        <v>23</v>
      </c>
    </row>
    <row r="134" spans="1:5" ht="12.75">
      <c r="A134" s="34" t="s">
        <v>53</v>
      </c>
      <c r="E134" s="35" t="s">
        <v>1186</v>
      </c>
    </row>
    <row r="135" spans="1:5" ht="12.75">
      <c r="A135" s="36" t="s">
        <v>55</v>
      </c>
      <c r="E135" s="37" t="s">
        <v>2106</v>
      </c>
    </row>
    <row r="136" spans="1:5" ht="12.75">
      <c r="A136" t="s">
        <v>56</v>
      </c>
      <c r="E136" s="35" t="s">
        <v>49</v>
      </c>
    </row>
    <row r="137" spans="1:16" ht="12.75">
      <c r="A137" s="25" t="s">
        <v>47</v>
      </c>
      <c s="29" t="s">
        <v>1600</v>
      </c>
      <c s="29" t="s">
        <v>1189</v>
      </c>
      <c s="25" t="s">
        <v>49</v>
      </c>
      <c s="30" t="s">
        <v>1190</v>
      </c>
      <c s="31" t="s">
        <v>104</v>
      </c>
      <c s="32">
        <v>958.591</v>
      </c>
      <c s="33">
        <v>0</v>
      </c>
      <c s="33">
        <f>ROUND(ROUND(H137,2)*ROUND(G137,3),2)</f>
      </c>
      <c s="31" t="s">
        <v>1075</v>
      </c>
      <c r="O137">
        <f>(I137*21)/100</f>
      </c>
      <c t="s">
        <v>23</v>
      </c>
    </row>
    <row r="138" spans="1:5" ht="12.75">
      <c r="A138" s="34" t="s">
        <v>53</v>
      </c>
      <c r="E138" s="35" t="s">
        <v>1191</v>
      </c>
    </row>
    <row r="139" spans="1:5" ht="12.75">
      <c r="A139" s="36" t="s">
        <v>55</v>
      </c>
      <c r="E139" s="37" t="s">
        <v>2107</v>
      </c>
    </row>
    <row r="140" spans="1:5" ht="12.75">
      <c r="A140" t="s">
        <v>56</v>
      </c>
      <c r="E140" s="35" t="s">
        <v>49</v>
      </c>
    </row>
    <row r="141" spans="1:18" ht="12.75" customHeight="1">
      <c r="A141" s="6" t="s">
        <v>45</v>
      </c>
      <c s="6"/>
      <c s="39" t="s">
        <v>23</v>
      </c>
      <c s="6"/>
      <c s="27" t="s">
        <v>1193</v>
      </c>
      <c s="6"/>
      <c s="6"/>
      <c s="6"/>
      <c s="40">
        <f>0+Q141</f>
      </c>
      <c s="6"/>
      <c r="O141">
        <f>0+R141</f>
      </c>
      <c r="Q141">
        <f>0+I142+I146</f>
      </c>
      <c>
        <f>0+O142+O146</f>
      </c>
    </row>
    <row r="142" spans="1:16" ht="25.5">
      <c r="A142" s="25" t="s">
        <v>47</v>
      </c>
      <c s="29" t="s">
        <v>315</v>
      </c>
      <c s="29" t="s">
        <v>1194</v>
      </c>
      <c s="25" t="s">
        <v>49</v>
      </c>
      <c s="30" t="s">
        <v>1195</v>
      </c>
      <c s="31" t="s">
        <v>142</v>
      </c>
      <c s="32">
        <v>85</v>
      </c>
      <c s="33">
        <v>0</v>
      </c>
      <c s="33">
        <f>ROUND(ROUND(H142,2)*ROUND(G142,3),2)</f>
      </c>
      <c s="31" t="s">
        <v>1075</v>
      </c>
      <c r="O142">
        <f>(I142*21)/100</f>
      </c>
      <c t="s">
        <v>23</v>
      </c>
    </row>
    <row r="143" spans="1:5" ht="38.25">
      <c r="A143" s="34" t="s">
        <v>53</v>
      </c>
      <c r="E143" s="35" t="s">
        <v>1196</v>
      </c>
    </row>
    <row r="144" spans="1:5" ht="12.75">
      <c r="A144" s="36" t="s">
        <v>55</v>
      </c>
      <c r="E144" s="37" t="s">
        <v>49</v>
      </c>
    </row>
    <row r="145" spans="1:5" ht="12.75">
      <c r="A145" t="s">
        <v>56</v>
      </c>
      <c r="E145" s="35" t="s">
        <v>49</v>
      </c>
    </row>
    <row r="146" spans="1:16" ht="12.75">
      <c r="A146" s="25" t="s">
        <v>47</v>
      </c>
      <c s="29" t="s">
        <v>364</v>
      </c>
      <c s="29" t="s">
        <v>2108</v>
      </c>
      <c s="25" t="s">
        <v>49</v>
      </c>
      <c s="30" t="s">
        <v>2109</v>
      </c>
      <c s="31" t="s">
        <v>126</v>
      </c>
      <c s="32">
        <v>198.8</v>
      </c>
      <c s="33">
        <v>0</v>
      </c>
      <c s="33">
        <f>ROUND(ROUND(H146,2)*ROUND(G146,3),2)</f>
      </c>
      <c s="31"/>
      <c r="O146">
        <f>(I146*21)/100</f>
      </c>
      <c t="s">
        <v>23</v>
      </c>
    </row>
    <row r="147" spans="1:5" ht="12.75">
      <c r="A147" s="34" t="s">
        <v>53</v>
      </c>
      <c r="E147" s="35" t="s">
        <v>2109</v>
      </c>
    </row>
    <row r="148" spans="1:5" ht="38.25">
      <c r="A148" s="36" t="s">
        <v>55</v>
      </c>
      <c r="E148" s="37" t="s">
        <v>2110</v>
      </c>
    </row>
    <row r="149" spans="1:5" ht="12.75">
      <c r="A149" t="s">
        <v>56</v>
      </c>
      <c r="E149" s="35" t="s">
        <v>49</v>
      </c>
    </row>
    <row r="150" spans="1:18" ht="12.75" customHeight="1">
      <c r="A150" s="6" t="s">
        <v>45</v>
      </c>
      <c s="6"/>
      <c s="39" t="s">
        <v>1197</v>
      </c>
      <c s="6"/>
      <c s="27" t="s">
        <v>1198</v>
      </c>
      <c s="6"/>
      <c s="6"/>
      <c s="6"/>
      <c s="40">
        <f>0+Q150</f>
      </c>
      <c s="6"/>
      <c r="O150">
        <f>0+R150</f>
      </c>
      <c r="Q150">
        <f>0+I151+I155+I159+I163+I167+I171+I175+I179+I183+I187+I191</f>
      </c>
      <c>
        <f>0+O151+O155+O159+O163+O167+O171+O175+O179+O183+O187+O191</f>
      </c>
    </row>
    <row r="151" spans="1:16" ht="12.75">
      <c r="A151" s="25" t="s">
        <v>47</v>
      </c>
      <c s="29" t="s">
        <v>214</v>
      </c>
      <c s="29" t="s">
        <v>2111</v>
      </c>
      <c s="25" t="s">
        <v>49</v>
      </c>
      <c s="30" t="s">
        <v>2112</v>
      </c>
      <c s="31" t="s">
        <v>142</v>
      </c>
      <c s="32">
        <v>150</v>
      </c>
      <c s="33">
        <v>0</v>
      </c>
      <c s="33">
        <f>ROUND(ROUND(H151,2)*ROUND(G151,3),2)</f>
      </c>
      <c s="31"/>
      <c r="O151">
        <f>(I151*21)/100</f>
      </c>
      <c t="s">
        <v>23</v>
      </c>
    </row>
    <row r="152" spans="1:5" ht="12.75">
      <c r="A152" s="34" t="s">
        <v>53</v>
      </c>
      <c r="E152" s="35" t="s">
        <v>2112</v>
      </c>
    </row>
    <row r="153" spans="1:5" ht="12.75">
      <c r="A153" s="36" t="s">
        <v>55</v>
      </c>
      <c r="E153" s="37" t="s">
        <v>49</v>
      </c>
    </row>
    <row r="154" spans="1:5" ht="12.75">
      <c r="A154" t="s">
        <v>56</v>
      </c>
      <c r="E154" s="35" t="s">
        <v>49</v>
      </c>
    </row>
    <row r="155" spans="1:16" ht="12.75">
      <c r="A155" s="25" t="s">
        <v>47</v>
      </c>
      <c s="29" t="s">
        <v>219</v>
      </c>
      <c s="29" t="s">
        <v>1203</v>
      </c>
      <c s="25" t="s">
        <v>49</v>
      </c>
      <c s="30" t="s">
        <v>1204</v>
      </c>
      <c s="31" t="s">
        <v>142</v>
      </c>
      <c s="32">
        <v>1</v>
      </c>
      <c s="33">
        <v>0</v>
      </c>
      <c s="33">
        <f>ROUND(ROUND(H155,2)*ROUND(G155,3),2)</f>
      </c>
      <c s="31" t="s">
        <v>1075</v>
      </c>
      <c r="O155">
        <f>(I155*21)/100</f>
      </c>
      <c t="s">
        <v>23</v>
      </c>
    </row>
    <row r="156" spans="1:5" ht="12.75">
      <c r="A156" s="34" t="s">
        <v>53</v>
      </c>
      <c r="E156" s="35" t="s">
        <v>1204</v>
      </c>
    </row>
    <row r="157" spans="1:5" ht="12.75">
      <c r="A157" s="36" t="s">
        <v>55</v>
      </c>
      <c r="E157" s="37" t="s">
        <v>49</v>
      </c>
    </row>
    <row r="158" spans="1:5" ht="12.75">
      <c r="A158" t="s">
        <v>56</v>
      </c>
      <c r="E158" s="35" t="s">
        <v>49</v>
      </c>
    </row>
    <row r="159" spans="1:16" ht="12.75">
      <c r="A159" s="25" t="s">
        <v>47</v>
      </c>
      <c s="29" t="s">
        <v>321</v>
      </c>
      <c s="29" t="s">
        <v>1214</v>
      </c>
      <c s="25" t="s">
        <v>49</v>
      </c>
      <c s="30" t="s">
        <v>1215</v>
      </c>
      <c s="31" t="s">
        <v>142</v>
      </c>
      <c s="32">
        <v>1</v>
      </c>
      <c s="33">
        <v>0</v>
      </c>
      <c s="33">
        <f>ROUND(ROUND(H159,2)*ROUND(G159,3),2)</f>
      </c>
      <c s="31" t="s">
        <v>1075</v>
      </c>
      <c r="O159">
        <f>(I159*21)/100</f>
      </c>
      <c t="s">
        <v>23</v>
      </c>
    </row>
    <row r="160" spans="1:5" ht="12.75">
      <c r="A160" s="34" t="s">
        <v>53</v>
      </c>
      <c r="E160" s="35" t="s">
        <v>1216</v>
      </c>
    </row>
    <row r="161" spans="1:5" ht="25.5">
      <c r="A161" s="36" t="s">
        <v>55</v>
      </c>
      <c r="E161" s="37" t="s">
        <v>2113</v>
      </c>
    </row>
    <row r="162" spans="1:5" ht="12.75">
      <c r="A162" t="s">
        <v>56</v>
      </c>
      <c r="E162" s="35" t="s">
        <v>49</v>
      </c>
    </row>
    <row r="163" spans="1:16" ht="12.75">
      <c r="A163" s="25" t="s">
        <v>47</v>
      </c>
      <c s="29" t="s">
        <v>326</v>
      </c>
      <c s="29" t="s">
        <v>2114</v>
      </c>
      <c s="25" t="s">
        <v>49</v>
      </c>
      <c s="30" t="s">
        <v>2115</v>
      </c>
      <c s="31" t="s">
        <v>142</v>
      </c>
      <c s="32">
        <v>150</v>
      </c>
      <c s="33">
        <v>0</v>
      </c>
      <c s="33">
        <f>ROUND(ROUND(H163,2)*ROUND(G163,3),2)</f>
      </c>
      <c s="31" t="s">
        <v>1075</v>
      </c>
      <c r="O163">
        <f>(I163*21)/100</f>
      </c>
      <c t="s">
        <v>23</v>
      </c>
    </row>
    <row r="164" spans="1:5" ht="12.75">
      <c r="A164" s="34" t="s">
        <v>53</v>
      </c>
      <c r="E164" s="35" t="s">
        <v>2116</v>
      </c>
    </row>
    <row r="165" spans="1:5" ht="25.5">
      <c r="A165" s="36" t="s">
        <v>55</v>
      </c>
      <c r="E165" s="37" t="s">
        <v>2117</v>
      </c>
    </row>
    <row r="166" spans="1:5" ht="12.75">
      <c r="A166" t="s">
        <v>56</v>
      </c>
      <c r="E166" s="35" t="s">
        <v>49</v>
      </c>
    </row>
    <row r="167" spans="1:16" ht="12.75">
      <c r="A167" s="25" t="s">
        <v>47</v>
      </c>
      <c s="29" t="s">
        <v>330</v>
      </c>
      <c s="29" t="s">
        <v>2118</v>
      </c>
      <c s="25" t="s">
        <v>49</v>
      </c>
      <c s="30" t="s">
        <v>2119</v>
      </c>
      <c s="31" t="s">
        <v>121</v>
      </c>
      <c s="32">
        <v>3</v>
      </c>
      <c s="33">
        <v>0</v>
      </c>
      <c s="33">
        <f>ROUND(ROUND(H167,2)*ROUND(G167,3),2)</f>
      </c>
      <c s="31"/>
      <c r="O167">
        <f>(I167*21)/100</f>
      </c>
      <c t="s">
        <v>23</v>
      </c>
    </row>
    <row r="168" spans="1:5" ht="12.75">
      <c r="A168" s="34" t="s">
        <v>53</v>
      </c>
      <c r="E168" s="35" t="s">
        <v>2120</v>
      </c>
    </row>
    <row r="169" spans="1:5" ht="25.5">
      <c r="A169" s="36" t="s">
        <v>55</v>
      </c>
      <c r="E169" s="37" t="s">
        <v>2121</v>
      </c>
    </row>
    <row r="170" spans="1:5" ht="12.75">
      <c r="A170" t="s">
        <v>56</v>
      </c>
      <c r="E170" s="35" t="s">
        <v>49</v>
      </c>
    </row>
    <row r="171" spans="1:16" ht="12.75">
      <c r="A171" s="25" t="s">
        <v>47</v>
      </c>
      <c s="29" t="s">
        <v>336</v>
      </c>
      <c s="29" t="s">
        <v>2122</v>
      </c>
      <c s="25" t="s">
        <v>49</v>
      </c>
      <c s="30" t="s">
        <v>2123</v>
      </c>
      <c s="31" t="s">
        <v>121</v>
      </c>
      <c s="32">
        <v>2</v>
      </c>
      <c s="33">
        <v>0</v>
      </c>
      <c s="33">
        <f>ROUND(ROUND(H171,2)*ROUND(G171,3),2)</f>
      </c>
      <c s="31"/>
      <c r="O171">
        <f>(I171*21)/100</f>
      </c>
      <c t="s">
        <v>23</v>
      </c>
    </row>
    <row r="172" spans="1:5" ht="12.75">
      <c r="A172" s="34" t="s">
        <v>53</v>
      </c>
      <c r="E172" s="35" t="s">
        <v>2123</v>
      </c>
    </row>
    <row r="173" spans="1:5" ht="25.5">
      <c r="A173" s="36" t="s">
        <v>55</v>
      </c>
      <c r="E173" s="37" t="s">
        <v>2124</v>
      </c>
    </row>
    <row r="174" spans="1:5" ht="12.75">
      <c r="A174" t="s">
        <v>56</v>
      </c>
      <c r="E174" s="35" t="s">
        <v>49</v>
      </c>
    </row>
    <row r="175" spans="1:16" ht="12.75">
      <c r="A175" s="25" t="s">
        <v>47</v>
      </c>
      <c s="29" t="s">
        <v>341</v>
      </c>
      <c s="29" t="s">
        <v>2125</v>
      </c>
      <c s="25" t="s">
        <v>49</v>
      </c>
      <c s="30" t="s">
        <v>2126</v>
      </c>
      <c s="31" t="s">
        <v>121</v>
      </c>
      <c s="32">
        <v>2</v>
      </c>
      <c s="33">
        <v>0</v>
      </c>
      <c s="33">
        <f>ROUND(ROUND(H175,2)*ROUND(G175,3),2)</f>
      </c>
      <c s="31"/>
      <c r="O175">
        <f>(I175*21)/100</f>
      </c>
      <c t="s">
        <v>23</v>
      </c>
    </row>
    <row r="176" spans="1:5" ht="12.75">
      <c r="A176" s="34" t="s">
        <v>53</v>
      </c>
      <c r="E176" s="35" t="s">
        <v>2126</v>
      </c>
    </row>
    <row r="177" spans="1:5" ht="25.5">
      <c r="A177" s="36" t="s">
        <v>55</v>
      </c>
      <c r="E177" s="37" t="s">
        <v>2127</v>
      </c>
    </row>
    <row r="178" spans="1:5" ht="12.75">
      <c r="A178" t="s">
        <v>56</v>
      </c>
      <c r="E178" s="35" t="s">
        <v>49</v>
      </c>
    </row>
    <row r="179" spans="1:16" ht="12.75">
      <c r="A179" s="25" t="s">
        <v>47</v>
      </c>
      <c s="29" t="s">
        <v>345</v>
      </c>
      <c s="29" t="s">
        <v>2128</v>
      </c>
      <c s="25" t="s">
        <v>49</v>
      </c>
      <c s="30" t="s">
        <v>2129</v>
      </c>
      <c s="31" t="s">
        <v>121</v>
      </c>
      <c s="32">
        <v>7</v>
      </c>
      <c s="33">
        <v>0</v>
      </c>
      <c s="33">
        <f>ROUND(ROUND(H179,2)*ROUND(G179,3),2)</f>
      </c>
      <c s="31"/>
      <c r="O179">
        <f>(I179*21)/100</f>
      </c>
      <c t="s">
        <v>23</v>
      </c>
    </row>
    <row r="180" spans="1:5" ht="12.75">
      <c r="A180" s="34" t="s">
        <v>53</v>
      </c>
      <c r="E180" s="35" t="s">
        <v>2129</v>
      </c>
    </row>
    <row r="181" spans="1:5" ht="25.5">
      <c r="A181" s="36" t="s">
        <v>55</v>
      </c>
      <c r="E181" s="37" t="s">
        <v>2130</v>
      </c>
    </row>
    <row r="182" spans="1:5" ht="12.75">
      <c r="A182" t="s">
        <v>56</v>
      </c>
      <c r="E182" s="35" t="s">
        <v>49</v>
      </c>
    </row>
    <row r="183" spans="1:16" ht="12.75">
      <c r="A183" s="25" t="s">
        <v>47</v>
      </c>
      <c s="29" t="s">
        <v>351</v>
      </c>
      <c s="29" t="s">
        <v>2131</v>
      </c>
      <c s="25" t="s">
        <v>49</v>
      </c>
      <c s="30" t="s">
        <v>2132</v>
      </c>
      <c s="31" t="s">
        <v>121</v>
      </c>
      <c s="32">
        <v>7</v>
      </c>
      <c s="33">
        <v>0</v>
      </c>
      <c s="33">
        <f>ROUND(ROUND(H183,2)*ROUND(G183,3),2)</f>
      </c>
      <c s="31"/>
      <c r="O183">
        <f>(I183*21)/100</f>
      </c>
      <c t="s">
        <v>23</v>
      </c>
    </row>
    <row r="184" spans="1:5" ht="12.75">
      <c r="A184" s="34" t="s">
        <v>53</v>
      </c>
      <c r="E184" s="35" t="s">
        <v>2132</v>
      </c>
    </row>
    <row r="185" spans="1:5" ht="25.5">
      <c r="A185" s="36" t="s">
        <v>55</v>
      </c>
      <c r="E185" s="37" t="s">
        <v>2130</v>
      </c>
    </row>
    <row r="186" spans="1:5" ht="12.75">
      <c r="A186" t="s">
        <v>56</v>
      </c>
      <c r="E186" s="35" t="s">
        <v>49</v>
      </c>
    </row>
    <row r="187" spans="1:16" ht="12.75">
      <c r="A187" s="25" t="s">
        <v>47</v>
      </c>
      <c s="29" t="s">
        <v>357</v>
      </c>
      <c s="29" t="s">
        <v>2133</v>
      </c>
      <c s="25" t="s">
        <v>49</v>
      </c>
      <c s="30" t="s">
        <v>2134</v>
      </c>
      <c s="31" t="s">
        <v>121</v>
      </c>
      <c s="32">
        <v>60</v>
      </c>
      <c s="33">
        <v>0</v>
      </c>
      <c s="33">
        <f>ROUND(ROUND(H187,2)*ROUND(G187,3),2)</f>
      </c>
      <c s="31"/>
      <c r="O187">
        <f>(I187*21)/100</f>
      </c>
      <c t="s">
        <v>23</v>
      </c>
    </row>
    <row r="188" spans="1:5" ht="12.75">
      <c r="A188" s="34" t="s">
        <v>53</v>
      </c>
      <c r="E188" s="35" t="s">
        <v>2134</v>
      </c>
    </row>
    <row r="189" spans="1:5" ht="25.5">
      <c r="A189" s="36" t="s">
        <v>55</v>
      </c>
      <c r="E189" s="37" t="s">
        <v>2135</v>
      </c>
    </row>
    <row r="190" spans="1:5" ht="12.75">
      <c r="A190" t="s">
        <v>56</v>
      </c>
      <c r="E190" s="35" t="s">
        <v>49</v>
      </c>
    </row>
    <row r="191" spans="1:16" ht="12.75">
      <c r="A191" s="25" t="s">
        <v>47</v>
      </c>
      <c s="29" t="s">
        <v>1980</v>
      </c>
      <c s="29" t="s">
        <v>1242</v>
      </c>
      <c s="25" t="s">
        <v>49</v>
      </c>
      <c s="30" t="s">
        <v>1243</v>
      </c>
      <c s="31" t="s">
        <v>51</v>
      </c>
      <c s="32">
        <v>1</v>
      </c>
      <c s="33">
        <v>0</v>
      </c>
      <c s="33">
        <f>ROUND(ROUND(H191,2)*ROUND(G191,3),2)</f>
      </c>
      <c s="31"/>
      <c r="O191">
        <f>(I191*21)/100</f>
      </c>
      <c t="s">
        <v>23</v>
      </c>
    </row>
    <row r="192" spans="1:5" ht="12.75">
      <c r="A192" s="34" t="s">
        <v>53</v>
      </c>
      <c r="E192" s="35" t="s">
        <v>1243</v>
      </c>
    </row>
    <row r="193" spans="1:5" ht="12.75">
      <c r="A193" s="36" t="s">
        <v>55</v>
      </c>
      <c r="E193" s="37" t="s">
        <v>49</v>
      </c>
    </row>
    <row r="194" spans="1:5" ht="12.75">
      <c r="A194" t="s">
        <v>56</v>
      </c>
      <c r="E194" s="35" t="s">
        <v>49</v>
      </c>
    </row>
    <row r="195" spans="1:18" ht="12.75" customHeight="1">
      <c r="A195" s="6" t="s">
        <v>45</v>
      </c>
      <c s="6"/>
      <c s="39" t="s">
        <v>22</v>
      </c>
      <c s="6"/>
      <c s="27" t="s">
        <v>1244</v>
      </c>
      <c s="6"/>
      <c s="6"/>
      <c s="6"/>
      <c s="40">
        <f>0+Q195</f>
      </c>
      <c s="6"/>
      <c r="O195">
        <f>0+R195</f>
      </c>
      <c r="Q195">
        <f>0+I196+I200+I204+I208+I212+I216+I220+I224</f>
      </c>
      <c>
        <f>0+O196+O200+O204+O208+O212+O216+O220+O224</f>
      </c>
    </row>
    <row r="196" spans="1:16" ht="12.75">
      <c r="A196" s="25" t="s">
        <v>47</v>
      </c>
      <c s="29" t="s">
        <v>381</v>
      </c>
      <c s="29" t="s">
        <v>1245</v>
      </c>
      <c s="25" t="s">
        <v>49</v>
      </c>
      <c s="30" t="s">
        <v>1246</v>
      </c>
      <c s="31" t="s">
        <v>116</v>
      </c>
      <c s="32">
        <v>32.7</v>
      </c>
      <c s="33">
        <v>0</v>
      </c>
      <c s="33">
        <f>ROUND(ROUND(H196,2)*ROUND(G196,3),2)</f>
      </c>
      <c s="31" t="s">
        <v>1075</v>
      </c>
      <c r="O196">
        <f>(I196*21)/100</f>
      </c>
      <c t="s">
        <v>23</v>
      </c>
    </row>
    <row r="197" spans="1:5" ht="51">
      <c r="A197" s="34" t="s">
        <v>53</v>
      </c>
      <c r="E197" s="35" t="s">
        <v>1247</v>
      </c>
    </row>
    <row r="198" spans="1:5" ht="51">
      <c r="A198" s="36" t="s">
        <v>55</v>
      </c>
      <c r="E198" s="37" t="s">
        <v>2136</v>
      </c>
    </row>
    <row r="199" spans="1:5" ht="12.75">
      <c r="A199" t="s">
        <v>56</v>
      </c>
      <c r="E199" s="35" t="s">
        <v>49</v>
      </c>
    </row>
    <row r="200" spans="1:16" ht="12.75">
      <c r="A200" s="25" t="s">
        <v>47</v>
      </c>
      <c s="29" t="s">
        <v>385</v>
      </c>
      <c s="29" t="s">
        <v>2137</v>
      </c>
      <c s="25" t="s">
        <v>49</v>
      </c>
      <c s="30" t="s">
        <v>2138</v>
      </c>
      <c s="31" t="s">
        <v>142</v>
      </c>
      <c s="32">
        <v>1.8</v>
      </c>
      <c s="33">
        <v>0</v>
      </c>
      <c s="33">
        <f>ROUND(ROUND(H200,2)*ROUND(G200,3),2)</f>
      </c>
      <c s="31"/>
      <c r="O200">
        <f>(I200*21)/100</f>
      </c>
      <c t="s">
        <v>23</v>
      </c>
    </row>
    <row r="201" spans="1:5" ht="12.75">
      <c r="A201" s="34" t="s">
        <v>53</v>
      </c>
      <c r="E201" s="35" t="s">
        <v>2139</v>
      </c>
    </row>
    <row r="202" spans="1:5" ht="12.75">
      <c r="A202" s="36" t="s">
        <v>55</v>
      </c>
      <c r="E202" s="37" t="s">
        <v>49</v>
      </c>
    </row>
    <row r="203" spans="1:5" ht="12.75">
      <c r="A203" t="s">
        <v>56</v>
      </c>
      <c r="E203" s="35" t="s">
        <v>49</v>
      </c>
    </row>
    <row r="204" spans="1:16" ht="25.5">
      <c r="A204" s="25" t="s">
        <v>47</v>
      </c>
      <c s="29" t="s">
        <v>389</v>
      </c>
      <c s="29" t="s">
        <v>2140</v>
      </c>
      <c s="25" t="s">
        <v>49</v>
      </c>
      <c s="30" t="s">
        <v>2141</v>
      </c>
      <c s="31" t="s">
        <v>126</v>
      </c>
      <c s="32">
        <v>72.507</v>
      </c>
      <c s="33">
        <v>0</v>
      </c>
      <c s="33">
        <f>ROUND(ROUND(H204,2)*ROUND(G204,3),2)</f>
      </c>
      <c s="31" t="s">
        <v>1075</v>
      </c>
      <c r="O204">
        <f>(I204*21)/100</f>
      </c>
      <c t="s">
        <v>23</v>
      </c>
    </row>
    <row r="205" spans="1:5" ht="38.25">
      <c r="A205" s="34" t="s">
        <v>53</v>
      </c>
      <c r="E205" s="35" t="s">
        <v>2142</v>
      </c>
    </row>
    <row r="206" spans="1:5" ht="89.25">
      <c r="A206" s="36" t="s">
        <v>55</v>
      </c>
      <c r="E206" s="37" t="s">
        <v>2143</v>
      </c>
    </row>
    <row r="207" spans="1:5" ht="12.75">
      <c r="A207" t="s">
        <v>56</v>
      </c>
      <c r="E207" s="35" t="s">
        <v>49</v>
      </c>
    </row>
    <row r="208" spans="1:16" ht="12.75">
      <c r="A208" s="25" t="s">
        <v>47</v>
      </c>
      <c s="29" t="s">
        <v>394</v>
      </c>
      <c s="29" t="s">
        <v>2144</v>
      </c>
      <c s="25" t="s">
        <v>49</v>
      </c>
      <c s="30" t="s">
        <v>2145</v>
      </c>
      <c s="31" t="s">
        <v>116</v>
      </c>
      <c s="32">
        <v>286.41</v>
      </c>
      <c s="33">
        <v>0</v>
      </c>
      <c s="33">
        <f>ROUND(ROUND(H208,2)*ROUND(G208,3),2)</f>
      </c>
      <c s="31" t="s">
        <v>1075</v>
      </c>
      <c r="O208">
        <f>(I208*21)/100</f>
      </c>
      <c t="s">
        <v>23</v>
      </c>
    </row>
    <row r="209" spans="1:5" ht="25.5">
      <c r="A209" s="34" t="s">
        <v>53</v>
      </c>
      <c r="E209" s="35" t="s">
        <v>2146</v>
      </c>
    </row>
    <row r="210" spans="1:5" ht="51">
      <c r="A210" s="36" t="s">
        <v>55</v>
      </c>
      <c r="E210" s="37" t="s">
        <v>2147</v>
      </c>
    </row>
    <row r="211" spans="1:5" ht="12.75">
      <c r="A211" t="s">
        <v>56</v>
      </c>
      <c r="E211" s="35" t="s">
        <v>49</v>
      </c>
    </row>
    <row r="212" spans="1:16" ht="25.5">
      <c r="A212" s="25" t="s">
        <v>47</v>
      </c>
      <c s="29" t="s">
        <v>400</v>
      </c>
      <c s="29" t="s">
        <v>2148</v>
      </c>
      <c s="25" t="s">
        <v>49</v>
      </c>
      <c s="30" t="s">
        <v>2149</v>
      </c>
      <c s="31" t="s">
        <v>116</v>
      </c>
      <c s="32">
        <v>286.41</v>
      </c>
      <c s="33">
        <v>0</v>
      </c>
      <c s="33">
        <f>ROUND(ROUND(H212,2)*ROUND(G212,3),2)</f>
      </c>
      <c s="31" t="s">
        <v>1075</v>
      </c>
      <c r="O212">
        <f>(I212*21)/100</f>
      </c>
      <c t="s">
        <v>23</v>
      </c>
    </row>
    <row r="213" spans="1:5" ht="38.25">
      <c r="A213" s="34" t="s">
        <v>53</v>
      </c>
      <c r="E213" s="35" t="s">
        <v>2150</v>
      </c>
    </row>
    <row r="214" spans="1:5" ht="12.75">
      <c r="A214" s="36" t="s">
        <v>55</v>
      </c>
      <c r="E214" s="37" t="s">
        <v>49</v>
      </c>
    </row>
    <row r="215" spans="1:5" ht="12.75">
      <c r="A215" t="s">
        <v>56</v>
      </c>
      <c r="E215" s="35" t="s">
        <v>49</v>
      </c>
    </row>
    <row r="216" spans="1:16" ht="12.75">
      <c r="A216" s="25" t="s">
        <v>47</v>
      </c>
      <c s="29" t="s">
        <v>403</v>
      </c>
      <c s="29" t="s">
        <v>2151</v>
      </c>
      <c s="25" t="s">
        <v>49</v>
      </c>
      <c s="30" t="s">
        <v>2152</v>
      </c>
      <c s="31" t="s">
        <v>104</v>
      </c>
      <c s="32">
        <v>10.8</v>
      </c>
      <c s="33">
        <v>0</v>
      </c>
      <c s="33">
        <f>ROUND(ROUND(H216,2)*ROUND(G216,3),2)</f>
      </c>
      <c s="31" t="s">
        <v>1075</v>
      </c>
      <c r="O216">
        <f>(I216*21)/100</f>
      </c>
      <c t="s">
        <v>23</v>
      </c>
    </row>
    <row r="217" spans="1:5" ht="25.5">
      <c r="A217" s="34" t="s">
        <v>53</v>
      </c>
      <c r="E217" s="35" t="s">
        <v>2153</v>
      </c>
    </row>
    <row r="218" spans="1:5" ht="12.75">
      <c r="A218" s="36" t="s">
        <v>55</v>
      </c>
      <c r="E218" s="37" t="s">
        <v>49</v>
      </c>
    </row>
    <row r="219" spans="1:5" ht="12.75">
      <c r="A219" t="s">
        <v>56</v>
      </c>
      <c r="E219" s="35" t="s">
        <v>49</v>
      </c>
    </row>
    <row r="220" spans="1:16" ht="12.75">
      <c r="A220" s="25" t="s">
        <v>47</v>
      </c>
      <c s="29" t="s">
        <v>406</v>
      </c>
      <c s="29" t="s">
        <v>2154</v>
      </c>
      <c s="25" t="s">
        <v>49</v>
      </c>
      <c s="30" t="s">
        <v>2155</v>
      </c>
      <c s="31" t="s">
        <v>121</v>
      </c>
      <c s="32">
        <v>50</v>
      </c>
      <c s="33">
        <v>0</v>
      </c>
      <c s="33">
        <f>ROUND(ROUND(H220,2)*ROUND(G220,3),2)</f>
      </c>
      <c s="31" t="s">
        <v>1075</v>
      </c>
      <c r="O220">
        <f>(I220*21)/100</f>
      </c>
      <c t="s">
        <v>23</v>
      </c>
    </row>
    <row r="221" spans="1:5" ht="25.5">
      <c r="A221" s="34" t="s">
        <v>53</v>
      </c>
      <c r="E221" s="35" t="s">
        <v>2156</v>
      </c>
    </row>
    <row r="222" spans="1:5" ht="25.5">
      <c r="A222" s="36" t="s">
        <v>55</v>
      </c>
      <c r="E222" s="37" t="s">
        <v>2157</v>
      </c>
    </row>
    <row r="223" spans="1:5" ht="12.75">
      <c r="A223" t="s">
        <v>56</v>
      </c>
      <c r="E223" s="35" t="s">
        <v>49</v>
      </c>
    </row>
    <row r="224" spans="1:16" ht="12.75">
      <c r="A224" s="25" t="s">
        <v>47</v>
      </c>
      <c s="29" t="s">
        <v>1615</v>
      </c>
      <c s="29" t="s">
        <v>2158</v>
      </c>
      <c s="25" t="s">
        <v>49</v>
      </c>
      <c s="30" t="s">
        <v>2159</v>
      </c>
      <c s="31" t="s">
        <v>121</v>
      </c>
      <c s="32">
        <v>50</v>
      </c>
      <c s="33">
        <v>0</v>
      </c>
      <c s="33">
        <f>ROUND(ROUND(H224,2)*ROUND(G224,3),2)</f>
      </c>
      <c s="31"/>
      <c r="O224">
        <f>(I224*21)/100</f>
      </c>
      <c t="s">
        <v>23</v>
      </c>
    </row>
    <row r="225" spans="1:5" ht="12.75">
      <c r="A225" s="34" t="s">
        <v>53</v>
      </c>
      <c r="E225" s="35" t="s">
        <v>2159</v>
      </c>
    </row>
    <row r="226" spans="1:5" ht="38.25">
      <c r="A226" s="36" t="s">
        <v>55</v>
      </c>
      <c r="E226" s="37" t="s">
        <v>2160</v>
      </c>
    </row>
    <row r="227" spans="1:5" ht="12.75">
      <c r="A227" t="s">
        <v>56</v>
      </c>
      <c r="E227" s="35" t="s">
        <v>49</v>
      </c>
    </row>
    <row r="228" spans="1:18" ht="12.75" customHeight="1">
      <c r="A228" s="6" t="s">
        <v>45</v>
      </c>
      <c s="6"/>
      <c s="39" t="s">
        <v>33</v>
      </c>
      <c s="6"/>
      <c s="27" t="s">
        <v>272</v>
      </c>
      <c s="6"/>
      <c s="6"/>
      <c s="6"/>
      <c s="40">
        <f>0+Q228</f>
      </c>
      <c s="6"/>
      <c r="O228">
        <f>0+R228</f>
      </c>
      <c r="Q228">
        <f>0+I229+I233+I237+I241+I245+I249+I253+I257</f>
      </c>
      <c>
        <f>0+O229+O233+O237+O241+O245+O249+O253+O257</f>
      </c>
    </row>
    <row r="229" spans="1:16" ht="12.75">
      <c r="A229" s="25" t="s">
        <v>47</v>
      </c>
      <c s="29" t="s">
        <v>1496</v>
      </c>
      <c s="29" t="s">
        <v>1250</v>
      </c>
      <c s="25" t="s">
        <v>49</v>
      </c>
      <c s="30" t="s">
        <v>2161</v>
      </c>
      <c s="31" t="s">
        <v>126</v>
      </c>
      <c s="32">
        <v>31.5</v>
      </c>
      <c s="33">
        <v>0</v>
      </c>
      <c s="33">
        <f>ROUND(ROUND(H229,2)*ROUND(G229,3),2)</f>
      </c>
      <c s="31" t="s">
        <v>1075</v>
      </c>
      <c r="O229">
        <f>(I229*21)/100</f>
      </c>
      <c t="s">
        <v>23</v>
      </c>
    </row>
    <row r="230" spans="1:5" ht="25.5">
      <c r="A230" s="34" t="s">
        <v>53</v>
      </c>
      <c r="E230" s="35" t="s">
        <v>1252</v>
      </c>
    </row>
    <row r="231" spans="1:5" ht="12.75">
      <c r="A231" s="36" t="s">
        <v>55</v>
      </c>
      <c r="E231" s="37" t="s">
        <v>2162</v>
      </c>
    </row>
    <row r="232" spans="1:5" ht="12.75">
      <c r="A232" t="s">
        <v>56</v>
      </c>
      <c r="E232" s="35" t="s">
        <v>49</v>
      </c>
    </row>
    <row r="233" spans="1:16" ht="12.75">
      <c r="A233" s="25" t="s">
        <v>47</v>
      </c>
      <c s="29" t="s">
        <v>1499</v>
      </c>
      <c s="29" t="s">
        <v>2163</v>
      </c>
      <c s="25" t="s">
        <v>49</v>
      </c>
      <c s="30" t="s">
        <v>2164</v>
      </c>
      <c s="31" t="s">
        <v>121</v>
      </c>
      <c s="32">
        <v>2</v>
      </c>
      <c s="33">
        <v>0</v>
      </c>
      <c s="33">
        <f>ROUND(ROUND(H233,2)*ROUND(G233,3),2)</f>
      </c>
      <c s="31"/>
      <c r="O233">
        <f>(I233*21)/100</f>
      </c>
      <c t="s">
        <v>23</v>
      </c>
    </row>
    <row r="234" spans="1:5" ht="12.75">
      <c r="A234" s="34" t="s">
        <v>53</v>
      </c>
      <c r="E234" s="35" t="s">
        <v>2164</v>
      </c>
    </row>
    <row r="235" spans="1:5" ht="89.25">
      <c r="A235" s="36" t="s">
        <v>55</v>
      </c>
      <c r="E235" s="37" t="s">
        <v>2165</v>
      </c>
    </row>
    <row r="236" spans="1:5" ht="12.75">
      <c r="A236" t="s">
        <v>56</v>
      </c>
      <c r="E236" s="35" t="s">
        <v>49</v>
      </c>
    </row>
    <row r="237" spans="1:16" ht="25.5">
      <c r="A237" s="25" t="s">
        <v>47</v>
      </c>
      <c s="29" t="s">
        <v>1502</v>
      </c>
      <c s="29" t="s">
        <v>1255</v>
      </c>
      <c s="25" t="s">
        <v>49</v>
      </c>
      <c s="30" t="s">
        <v>1256</v>
      </c>
      <c s="31" t="s">
        <v>126</v>
      </c>
      <c s="32">
        <v>20.039</v>
      </c>
      <c s="33">
        <v>0</v>
      </c>
      <c s="33">
        <f>ROUND(ROUND(H237,2)*ROUND(G237,3),2)</f>
      </c>
      <c s="31" t="s">
        <v>1075</v>
      </c>
      <c r="O237">
        <f>(I237*21)/100</f>
      </c>
      <c t="s">
        <v>23</v>
      </c>
    </row>
    <row r="238" spans="1:5" ht="38.25">
      <c r="A238" s="34" t="s">
        <v>53</v>
      </c>
      <c r="E238" s="35" t="s">
        <v>1257</v>
      </c>
    </row>
    <row r="239" spans="1:5" ht="63.75">
      <c r="A239" s="36" t="s">
        <v>55</v>
      </c>
      <c r="E239" s="37" t="s">
        <v>2166</v>
      </c>
    </row>
    <row r="240" spans="1:5" ht="12.75">
      <c r="A240" t="s">
        <v>56</v>
      </c>
      <c r="E240" s="35" t="s">
        <v>49</v>
      </c>
    </row>
    <row r="241" spans="1:16" ht="25.5">
      <c r="A241" s="25" t="s">
        <v>47</v>
      </c>
      <c s="29" t="s">
        <v>1505</v>
      </c>
      <c s="29" t="s">
        <v>2167</v>
      </c>
      <c s="25" t="s">
        <v>49</v>
      </c>
      <c s="30" t="s">
        <v>2168</v>
      </c>
      <c s="31" t="s">
        <v>126</v>
      </c>
      <c s="32">
        <v>0.468</v>
      </c>
      <c s="33">
        <v>0</v>
      </c>
      <c s="33">
        <f>ROUND(ROUND(H241,2)*ROUND(G241,3),2)</f>
      </c>
      <c s="31" t="s">
        <v>1075</v>
      </c>
      <c r="O241">
        <f>(I241*21)/100</f>
      </c>
      <c t="s">
        <v>23</v>
      </c>
    </row>
    <row r="242" spans="1:5" ht="38.25">
      <c r="A242" s="34" t="s">
        <v>53</v>
      </c>
      <c r="E242" s="35" t="s">
        <v>2169</v>
      </c>
    </row>
    <row r="243" spans="1:5" ht="12.75">
      <c r="A243" s="36" t="s">
        <v>55</v>
      </c>
      <c r="E243" s="37" t="s">
        <v>2170</v>
      </c>
    </row>
    <row r="244" spans="1:5" ht="12.75">
      <c r="A244" t="s">
        <v>56</v>
      </c>
      <c r="E244" s="35" t="s">
        <v>49</v>
      </c>
    </row>
    <row r="245" spans="1:16" ht="25.5">
      <c r="A245" s="25" t="s">
        <v>47</v>
      </c>
      <c s="29" t="s">
        <v>1508</v>
      </c>
      <c s="29" t="s">
        <v>1260</v>
      </c>
      <c s="25" t="s">
        <v>49</v>
      </c>
      <c s="30" t="s">
        <v>1261</v>
      </c>
      <c s="31" t="s">
        <v>126</v>
      </c>
      <c s="32">
        <v>12.24</v>
      </c>
      <c s="33">
        <v>0</v>
      </c>
      <c s="33">
        <f>ROUND(ROUND(H245,2)*ROUND(G245,3),2)</f>
      </c>
      <c s="31" t="s">
        <v>1075</v>
      </c>
      <c r="O245">
        <f>(I245*21)/100</f>
      </c>
      <c t="s">
        <v>23</v>
      </c>
    </row>
    <row r="246" spans="1:5" ht="25.5">
      <c r="A246" s="34" t="s">
        <v>53</v>
      </c>
      <c r="E246" s="35" t="s">
        <v>1262</v>
      </c>
    </row>
    <row r="247" spans="1:5" ht="38.25">
      <c r="A247" s="36" t="s">
        <v>55</v>
      </c>
      <c r="E247" s="37" t="s">
        <v>2171</v>
      </c>
    </row>
    <row r="248" spans="1:5" ht="12.75">
      <c r="A248" t="s">
        <v>56</v>
      </c>
      <c r="E248" s="35" t="s">
        <v>49</v>
      </c>
    </row>
    <row r="249" spans="1:16" ht="25.5">
      <c r="A249" s="25" t="s">
        <v>47</v>
      </c>
      <c s="29" t="s">
        <v>1512</v>
      </c>
      <c s="29" t="s">
        <v>1265</v>
      </c>
      <c s="25" t="s">
        <v>49</v>
      </c>
      <c s="30" t="s">
        <v>1266</v>
      </c>
      <c s="31" t="s">
        <v>126</v>
      </c>
      <c s="32">
        <v>0.117</v>
      </c>
      <c s="33">
        <v>0</v>
      </c>
      <c s="33">
        <f>ROUND(ROUND(H249,2)*ROUND(G249,3),2)</f>
      </c>
      <c s="31" t="s">
        <v>1075</v>
      </c>
      <c r="O249">
        <f>(I249*21)/100</f>
      </c>
      <c t="s">
        <v>23</v>
      </c>
    </row>
    <row r="250" spans="1:5" ht="25.5">
      <c r="A250" s="34" t="s">
        <v>53</v>
      </c>
      <c r="E250" s="35" t="s">
        <v>1267</v>
      </c>
    </row>
    <row r="251" spans="1:5" ht="25.5">
      <c r="A251" s="36" t="s">
        <v>55</v>
      </c>
      <c r="E251" s="37" t="s">
        <v>2172</v>
      </c>
    </row>
    <row r="252" spans="1:5" ht="12.75">
      <c r="A252" t="s">
        <v>56</v>
      </c>
      <c r="E252" s="35" t="s">
        <v>49</v>
      </c>
    </row>
    <row r="253" spans="1:16" ht="12.75">
      <c r="A253" s="25" t="s">
        <v>47</v>
      </c>
      <c s="29" t="s">
        <v>1515</v>
      </c>
      <c s="29" t="s">
        <v>1270</v>
      </c>
      <c s="25" t="s">
        <v>49</v>
      </c>
      <c s="30" t="s">
        <v>1271</v>
      </c>
      <c s="31" t="s">
        <v>116</v>
      </c>
      <c s="32">
        <v>14.02</v>
      </c>
      <c s="33">
        <v>0</v>
      </c>
      <c s="33">
        <f>ROUND(ROUND(H253,2)*ROUND(G253,3),2)</f>
      </c>
      <c s="31" t="s">
        <v>1075</v>
      </c>
      <c r="O253">
        <f>(I253*21)/100</f>
      </c>
      <c t="s">
        <v>23</v>
      </c>
    </row>
    <row r="254" spans="1:5" ht="25.5">
      <c r="A254" s="34" t="s">
        <v>53</v>
      </c>
      <c r="E254" s="35" t="s">
        <v>1272</v>
      </c>
    </row>
    <row r="255" spans="1:5" ht="76.5">
      <c r="A255" s="36" t="s">
        <v>55</v>
      </c>
      <c r="E255" s="37" t="s">
        <v>2173</v>
      </c>
    </row>
    <row r="256" spans="1:5" ht="12.75">
      <c r="A256" t="s">
        <v>56</v>
      </c>
      <c r="E256" s="35" t="s">
        <v>49</v>
      </c>
    </row>
    <row r="257" spans="1:16" ht="12.75">
      <c r="A257" s="25" t="s">
        <v>47</v>
      </c>
      <c s="29" t="s">
        <v>1249</v>
      </c>
      <c s="29" t="s">
        <v>1275</v>
      </c>
      <c s="25" t="s">
        <v>49</v>
      </c>
      <c s="30" t="s">
        <v>1276</v>
      </c>
      <c s="31" t="s">
        <v>116</v>
      </c>
      <c s="32">
        <v>63.676</v>
      </c>
      <c s="33">
        <v>0</v>
      </c>
      <c s="33">
        <f>ROUND(ROUND(H257,2)*ROUND(G257,3),2)</f>
      </c>
      <c s="31" t="s">
        <v>1075</v>
      </c>
      <c r="O257">
        <f>(I257*21)/100</f>
      </c>
      <c t="s">
        <v>23</v>
      </c>
    </row>
    <row r="258" spans="1:5" ht="12.75">
      <c r="A258" s="34" t="s">
        <v>53</v>
      </c>
      <c r="E258" s="35" t="s">
        <v>1277</v>
      </c>
    </row>
    <row r="259" spans="1:5" ht="51">
      <c r="A259" s="36" t="s">
        <v>55</v>
      </c>
      <c r="E259" s="37" t="s">
        <v>2174</v>
      </c>
    </row>
    <row r="260" spans="1:5" ht="12.75">
      <c r="A260" t="s">
        <v>56</v>
      </c>
      <c r="E260" s="35" t="s">
        <v>49</v>
      </c>
    </row>
    <row r="261" spans="1:18" ht="12.75" customHeight="1">
      <c r="A261" s="6" t="s">
        <v>45</v>
      </c>
      <c s="6"/>
      <c s="39" t="s">
        <v>35</v>
      </c>
      <c s="6"/>
      <c s="27" t="s">
        <v>1279</v>
      </c>
      <c s="6"/>
      <c s="6"/>
      <c s="6"/>
      <c s="40">
        <f>0+Q261</f>
      </c>
      <c s="6"/>
      <c r="O261">
        <f>0+R261</f>
      </c>
      <c r="Q261">
        <f>0+I262</f>
      </c>
      <c>
        <f>0+O262</f>
      </c>
    </row>
    <row r="262" spans="1:16" ht="12.75">
      <c r="A262" s="25" t="s">
        <v>47</v>
      </c>
      <c s="29" t="s">
        <v>1594</v>
      </c>
      <c s="29" t="s">
        <v>1286</v>
      </c>
      <c s="25" t="s">
        <v>49</v>
      </c>
      <c s="30" t="s">
        <v>1287</v>
      </c>
      <c s="31" t="s">
        <v>116</v>
      </c>
      <c s="32">
        <v>135</v>
      </c>
      <c s="33">
        <v>0</v>
      </c>
      <c s="33">
        <f>ROUND(ROUND(H262,2)*ROUND(G262,3),2)</f>
      </c>
      <c s="31" t="s">
        <v>1075</v>
      </c>
      <c r="O262">
        <f>(I262*21)/100</f>
      </c>
      <c t="s">
        <v>23</v>
      </c>
    </row>
    <row r="263" spans="1:5" ht="25.5">
      <c r="A263" s="34" t="s">
        <v>53</v>
      </c>
      <c r="E263" s="35" t="s">
        <v>1288</v>
      </c>
    </row>
    <row r="264" spans="1:5" ht="25.5">
      <c r="A264" s="36" t="s">
        <v>55</v>
      </c>
      <c r="E264" s="37" t="s">
        <v>2175</v>
      </c>
    </row>
    <row r="265" spans="1:5" ht="12.75">
      <c r="A265" t="s">
        <v>56</v>
      </c>
      <c r="E265" s="35" t="s">
        <v>49</v>
      </c>
    </row>
    <row r="266" spans="1:18" ht="12.75" customHeight="1">
      <c r="A266" s="6" t="s">
        <v>45</v>
      </c>
      <c s="6"/>
      <c s="39" t="s">
        <v>37</v>
      </c>
      <c s="6"/>
      <c s="27" t="s">
        <v>1303</v>
      </c>
      <c s="6"/>
      <c s="6"/>
      <c s="6"/>
      <c s="40">
        <f>0+Q266</f>
      </c>
      <c s="6"/>
      <c r="O266">
        <f>0+R266</f>
      </c>
      <c r="Q266">
        <f>0+I267+I271+I275+I279+I283+I287+I291+I295+I299+I303+I307</f>
      </c>
      <c>
        <f>0+O267+O271+O275+O279+O283+O287+O291+O295+O299+O303+O307</f>
      </c>
    </row>
    <row r="267" spans="1:16" ht="25.5">
      <c r="A267" s="25" t="s">
        <v>47</v>
      </c>
      <c s="29" t="s">
        <v>1618</v>
      </c>
      <c s="29" t="s">
        <v>1305</v>
      </c>
      <c s="25" t="s">
        <v>49</v>
      </c>
      <c s="30" t="s">
        <v>1306</v>
      </c>
      <c s="31" t="s">
        <v>116</v>
      </c>
      <c s="32">
        <v>5.378</v>
      </c>
      <c s="33">
        <v>0</v>
      </c>
      <c s="33">
        <f>ROUND(ROUND(H267,2)*ROUND(G267,3),2)</f>
      </c>
      <c s="31" t="s">
        <v>1075</v>
      </c>
      <c r="O267">
        <f>(I267*21)/100</f>
      </c>
      <c t="s">
        <v>23</v>
      </c>
    </row>
    <row r="268" spans="1:5" ht="38.25">
      <c r="A268" s="34" t="s">
        <v>53</v>
      </c>
      <c r="E268" s="35" t="s">
        <v>1307</v>
      </c>
    </row>
    <row r="269" spans="1:5" ht="51">
      <c r="A269" s="36" t="s">
        <v>55</v>
      </c>
      <c r="E269" s="37" t="s">
        <v>2176</v>
      </c>
    </row>
    <row r="270" spans="1:5" ht="12.75">
      <c r="A270" t="s">
        <v>56</v>
      </c>
      <c r="E270" s="35" t="s">
        <v>49</v>
      </c>
    </row>
    <row r="271" spans="1:16" ht="25.5">
      <c r="A271" s="25" t="s">
        <v>47</v>
      </c>
      <c s="29" t="s">
        <v>1621</v>
      </c>
      <c s="29" t="s">
        <v>1310</v>
      </c>
      <c s="25" t="s">
        <v>49</v>
      </c>
      <c s="30" t="s">
        <v>1311</v>
      </c>
      <c s="31" t="s">
        <v>116</v>
      </c>
      <c s="32">
        <v>17.992</v>
      </c>
      <c s="33">
        <v>0</v>
      </c>
      <c s="33">
        <f>ROUND(ROUND(H271,2)*ROUND(G271,3),2)</f>
      </c>
      <c s="31" t="s">
        <v>1075</v>
      </c>
      <c r="O271">
        <f>(I271*21)/100</f>
      </c>
      <c t="s">
        <v>23</v>
      </c>
    </row>
    <row r="272" spans="1:5" ht="38.25">
      <c r="A272" s="34" t="s">
        <v>53</v>
      </c>
      <c r="E272" s="35" t="s">
        <v>1312</v>
      </c>
    </row>
    <row r="273" spans="1:5" ht="51">
      <c r="A273" s="36" t="s">
        <v>55</v>
      </c>
      <c r="E273" s="37" t="s">
        <v>2177</v>
      </c>
    </row>
    <row r="274" spans="1:5" ht="12.75">
      <c r="A274" t="s">
        <v>56</v>
      </c>
      <c r="E274" s="35" t="s">
        <v>49</v>
      </c>
    </row>
    <row r="275" spans="1:16" ht="25.5">
      <c r="A275" s="25" t="s">
        <v>47</v>
      </c>
      <c s="29" t="s">
        <v>1627</v>
      </c>
      <c s="29" t="s">
        <v>1315</v>
      </c>
      <c s="25" t="s">
        <v>49</v>
      </c>
      <c s="30" t="s">
        <v>1316</v>
      </c>
      <c s="31" t="s">
        <v>126</v>
      </c>
      <c s="32">
        <v>0.622</v>
      </c>
      <c s="33">
        <v>0</v>
      </c>
      <c s="33">
        <f>ROUND(ROUND(H275,2)*ROUND(G275,3),2)</f>
      </c>
      <c s="31" t="s">
        <v>1075</v>
      </c>
      <c r="O275">
        <f>(I275*21)/100</f>
      </c>
      <c t="s">
        <v>23</v>
      </c>
    </row>
    <row r="276" spans="1:5" ht="25.5">
      <c r="A276" s="34" t="s">
        <v>53</v>
      </c>
      <c r="E276" s="35" t="s">
        <v>1317</v>
      </c>
    </row>
    <row r="277" spans="1:5" ht="25.5">
      <c r="A277" s="36" t="s">
        <v>55</v>
      </c>
      <c r="E277" s="37" t="s">
        <v>2178</v>
      </c>
    </row>
    <row r="278" spans="1:5" ht="12.75">
      <c r="A278" t="s">
        <v>56</v>
      </c>
      <c r="E278" s="35" t="s">
        <v>49</v>
      </c>
    </row>
    <row r="279" spans="1:16" ht="25.5">
      <c r="A279" s="25" t="s">
        <v>47</v>
      </c>
      <c s="29" t="s">
        <v>1630</v>
      </c>
      <c s="29" t="s">
        <v>1320</v>
      </c>
      <c s="25" t="s">
        <v>49</v>
      </c>
      <c s="30" t="s">
        <v>1321</v>
      </c>
      <c s="31" t="s">
        <v>126</v>
      </c>
      <c s="32">
        <v>0.829</v>
      </c>
      <c s="33">
        <v>0</v>
      </c>
      <c s="33">
        <f>ROUND(ROUND(H279,2)*ROUND(G279,3),2)</f>
      </c>
      <c s="31" t="s">
        <v>1075</v>
      </c>
      <c r="O279">
        <f>(I279*21)/100</f>
      </c>
      <c t="s">
        <v>23</v>
      </c>
    </row>
    <row r="280" spans="1:5" ht="25.5">
      <c r="A280" s="34" t="s">
        <v>53</v>
      </c>
      <c r="E280" s="35" t="s">
        <v>1322</v>
      </c>
    </row>
    <row r="281" spans="1:5" ht="25.5">
      <c r="A281" s="36" t="s">
        <v>55</v>
      </c>
      <c r="E281" s="37" t="s">
        <v>2179</v>
      </c>
    </row>
    <row r="282" spans="1:5" ht="12.75">
      <c r="A282" t="s">
        <v>56</v>
      </c>
      <c r="E282" s="35" t="s">
        <v>49</v>
      </c>
    </row>
    <row r="283" spans="1:16" ht="25.5">
      <c r="A283" s="25" t="s">
        <v>47</v>
      </c>
      <c s="29" t="s">
        <v>1633</v>
      </c>
      <c s="29" t="s">
        <v>2180</v>
      </c>
      <c s="25" t="s">
        <v>49</v>
      </c>
      <c s="30" t="s">
        <v>2181</v>
      </c>
      <c s="31" t="s">
        <v>126</v>
      </c>
      <c s="32">
        <v>3.9</v>
      </c>
      <c s="33">
        <v>0</v>
      </c>
      <c s="33">
        <f>ROUND(ROUND(H283,2)*ROUND(G283,3),2)</f>
      </c>
      <c s="31" t="s">
        <v>1075</v>
      </c>
      <c r="O283">
        <f>(I283*21)/100</f>
      </c>
      <c t="s">
        <v>23</v>
      </c>
    </row>
    <row r="284" spans="1:5" ht="25.5">
      <c r="A284" s="34" t="s">
        <v>53</v>
      </c>
      <c r="E284" s="35" t="s">
        <v>2182</v>
      </c>
    </row>
    <row r="285" spans="1:5" ht="12.75">
      <c r="A285" s="36" t="s">
        <v>55</v>
      </c>
      <c r="E285" s="37" t="s">
        <v>2183</v>
      </c>
    </row>
    <row r="286" spans="1:5" ht="12.75">
      <c r="A286" t="s">
        <v>56</v>
      </c>
      <c r="E286" s="35" t="s">
        <v>49</v>
      </c>
    </row>
    <row r="287" spans="1:16" ht="12.75">
      <c r="A287" s="25" t="s">
        <v>47</v>
      </c>
      <c s="29" t="s">
        <v>1636</v>
      </c>
      <c s="29" t="s">
        <v>1325</v>
      </c>
      <c s="25" t="s">
        <v>49</v>
      </c>
      <c s="30" t="s">
        <v>1326</v>
      </c>
      <c s="31" t="s">
        <v>116</v>
      </c>
      <c s="32">
        <v>0.144</v>
      </c>
      <c s="33">
        <v>0</v>
      </c>
      <c s="33">
        <f>ROUND(ROUND(H287,2)*ROUND(G287,3),2)</f>
      </c>
      <c s="31" t="s">
        <v>1075</v>
      </c>
      <c r="O287">
        <f>(I287*21)/100</f>
      </c>
      <c t="s">
        <v>23</v>
      </c>
    </row>
    <row r="288" spans="1:5" ht="12.75">
      <c r="A288" s="34" t="s">
        <v>53</v>
      </c>
      <c r="E288" s="35" t="s">
        <v>1327</v>
      </c>
    </row>
    <row r="289" spans="1:5" ht="25.5">
      <c r="A289" s="36" t="s">
        <v>55</v>
      </c>
      <c r="E289" s="37" t="s">
        <v>1328</v>
      </c>
    </row>
    <row r="290" spans="1:5" ht="12.75">
      <c r="A290" t="s">
        <v>56</v>
      </c>
      <c r="E290" s="35" t="s">
        <v>49</v>
      </c>
    </row>
    <row r="291" spans="1:16" ht="12.75">
      <c r="A291" s="25" t="s">
        <v>47</v>
      </c>
      <c s="29" t="s">
        <v>1639</v>
      </c>
      <c s="29" t="s">
        <v>1330</v>
      </c>
      <c s="25" t="s">
        <v>49</v>
      </c>
      <c s="30" t="s">
        <v>1331</v>
      </c>
      <c s="31" t="s">
        <v>116</v>
      </c>
      <c s="32">
        <v>0.144</v>
      </c>
      <c s="33">
        <v>0</v>
      </c>
      <c s="33">
        <f>ROUND(ROUND(H291,2)*ROUND(G291,3),2)</f>
      </c>
      <c s="31" t="s">
        <v>1075</v>
      </c>
      <c r="O291">
        <f>(I291*21)/100</f>
      </c>
      <c t="s">
        <v>23</v>
      </c>
    </row>
    <row r="292" spans="1:5" ht="12.75">
      <c r="A292" s="34" t="s">
        <v>53</v>
      </c>
      <c r="E292" s="35" t="s">
        <v>1332</v>
      </c>
    </row>
    <row r="293" spans="1:5" ht="12.75">
      <c r="A293" s="36" t="s">
        <v>55</v>
      </c>
      <c r="E293" s="37" t="s">
        <v>49</v>
      </c>
    </row>
    <row r="294" spans="1:5" ht="12.75">
      <c r="A294" t="s">
        <v>56</v>
      </c>
      <c r="E294" s="35" t="s">
        <v>49</v>
      </c>
    </row>
    <row r="295" spans="1:16" ht="12.75">
      <c r="A295" s="25" t="s">
        <v>47</v>
      </c>
      <c s="29" t="s">
        <v>1642</v>
      </c>
      <c s="29" t="s">
        <v>2184</v>
      </c>
      <c s="25" t="s">
        <v>49</v>
      </c>
      <c s="30" t="s">
        <v>2185</v>
      </c>
      <c s="31" t="s">
        <v>116</v>
      </c>
      <c s="32">
        <v>162.4</v>
      </c>
      <c s="33">
        <v>0</v>
      </c>
      <c s="33">
        <f>ROUND(ROUND(H295,2)*ROUND(G295,3),2)</f>
      </c>
      <c s="31" t="s">
        <v>1075</v>
      </c>
      <c r="O295">
        <f>(I295*21)/100</f>
      </c>
      <c t="s">
        <v>23</v>
      </c>
    </row>
    <row r="296" spans="1:5" ht="25.5">
      <c r="A296" s="34" t="s">
        <v>53</v>
      </c>
      <c r="E296" s="35" t="s">
        <v>2186</v>
      </c>
    </row>
    <row r="297" spans="1:5" ht="38.25">
      <c r="A297" s="36" t="s">
        <v>55</v>
      </c>
      <c r="E297" s="37" t="s">
        <v>2187</v>
      </c>
    </row>
    <row r="298" spans="1:5" ht="12.75">
      <c r="A298" t="s">
        <v>56</v>
      </c>
      <c r="E298" s="35" t="s">
        <v>49</v>
      </c>
    </row>
    <row r="299" spans="1:16" ht="12.75">
      <c r="A299" s="25" t="s">
        <v>47</v>
      </c>
      <c s="29" t="s">
        <v>1645</v>
      </c>
      <c s="29" t="s">
        <v>1334</v>
      </c>
      <c s="25" t="s">
        <v>49</v>
      </c>
      <c s="30" t="s">
        <v>1335</v>
      </c>
      <c s="31" t="s">
        <v>116</v>
      </c>
      <c s="32">
        <v>3.878</v>
      </c>
      <c s="33">
        <v>0</v>
      </c>
      <c s="33">
        <f>ROUND(ROUND(H299,2)*ROUND(G299,3),2)</f>
      </c>
      <c s="31" t="s">
        <v>1075</v>
      </c>
      <c r="O299">
        <f>(I299*21)/100</f>
      </c>
      <c t="s">
        <v>23</v>
      </c>
    </row>
    <row r="300" spans="1:5" ht="25.5">
      <c r="A300" s="34" t="s">
        <v>53</v>
      </c>
      <c r="E300" s="35" t="s">
        <v>1336</v>
      </c>
    </row>
    <row r="301" spans="1:5" ht="25.5">
      <c r="A301" s="36" t="s">
        <v>55</v>
      </c>
      <c r="E301" s="37" t="s">
        <v>2188</v>
      </c>
    </row>
    <row r="302" spans="1:5" ht="12.75">
      <c r="A302" t="s">
        <v>56</v>
      </c>
      <c r="E302" s="35" t="s">
        <v>49</v>
      </c>
    </row>
    <row r="303" spans="1:16" ht="12.75">
      <c r="A303" s="25" t="s">
        <v>47</v>
      </c>
      <c s="29" t="s">
        <v>1648</v>
      </c>
      <c s="29" t="s">
        <v>1339</v>
      </c>
      <c s="25" t="s">
        <v>49</v>
      </c>
      <c s="30" t="s">
        <v>1340</v>
      </c>
      <c s="31" t="s">
        <v>116</v>
      </c>
      <c s="32">
        <v>3.878</v>
      </c>
      <c s="33">
        <v>0</v>
      </c>
      <c s="33">
        <f>ROUND(ROUND(H303,2)*ROUND(G303,3),2)</f>
      </c>
      <c s="31" t="s">
        <v>1075</v>
      </c>
      <c r="O303">
        <f>(I303*21)/100</f>
      </c>
      <c t="s">
        <v>23</v>
      </c>
    </row>
    <row r="304" spans="1:5" ht="12.75">
      <c r="A304" s="34" t="s">
        <v>53</v>
      </c>
      <c r="E304" s="35" t="s">
        <v>1341</v>
      </c>
    </row>
    <row r="305" spans="1:5" ht="25.5">
      <c r="A305" s="36" t="s">
        <v>55</v>
      </c>
      <c r="E305" s="37" t="s">
        <v>2189</v>
      </c>
    </row>
    <row r="306" spans="1:5" ht="12.75">
      <c r="A306" t="s">
        <v>56</v>
      </c>
      <c r="E306" s="35" t="s">
        <v>49</v>
      </c>
    </row>
    <row r="307" spans="1:16" ht="12.75">
      <c r="A307" s="25" t="s">
        <v>47</v>
      </c>
      <c s="29" t="s">
        <v>1651</v>
      </c>
      <c s="29" t="s">
        <v>1344</v>
      </c>
      <c s="25" t="s">
        <v>49</v>
      </c>
      <c s="30" t="s">
        <v>1345</v>
      </c>
      <c s="31" t="s">
        <v>116</v>
      </c>
      <c s="32">
        <v>162.4</v>
      </c>
      <c s="33">
        <v>0</v>
      </c>
      <c s="33">
        <f>ROUND(ROUND(H307,2)*ROUND(G307,3),2)</f>
      </c>
      <c s="31" t="s">
        <v>1075</v>
      </c>
      <c r="O307">
        <f>(I307*21)/100</f>
      </c>
      <c t="s">
        <v>23</v>
      </c>
    </row>
    <row r="308" spans="1:5" ht="12.75">
      <c r="A308" s="34" t="s">
        <v>53</v>
      </c>
      <c r="E308" s="35" t="s">
        <v>1346</v>
      </c>
    </row>
    <row r="309" spans="1:5" ht="51">
      <c r="A309" s="36" t="s">
        <v>55</v>
      </c>
      <c r="E309" s="37" t="s">
        <v>2190</v>
      </c>
    </row>
    <row r="310" spans="1:5" ht="12.75">
      <c r="A310" t="s">
        <v>56</v>
      </c>
      <c r="E310" s="35" t="s">
        <v>49</v>
      </c>
    </row>
    <row r="311" spans="1:18" ht="12.75" customHeight="1">
      <c r="A311" s="6" t="s">
        <v>45</v>
      </c>
      <c s="6"/>
      <c s="39" t="s">
        <v>1348</v>
      </c>
      <c s="6"/>
      <c s="27" t="s">
        <v>1349</v>
      </c>
      <c s="6"/>
      <c s="6"/>
      <c s="6"/>
      <c s="40">
        <f>0+Q311</f>
      </c>
      <c s="6"/>
      <c r="O311">
        <f>0+R311</f>
      </c>
      <c r="Q311">
        <f>0+I312+I316+I320+I324+I328+I332+I336+I340+I344+I348+I352+I356+I360</f>
      </c>
      <c>
        <f>0+O312+O316+O320+O324+O328+O332+O336+O340+O344+O348+O352+O356+O360</f>
      </c>
    </row>
    <row r="312" spans="1:16" ht="12.75">
      <c r="A312" s="25" t="s">
        <v>47</v>
      </c>
      <c s="29" t="s">
        <v>23</v>
      </c>
      <c s="29" t="s">
        <v>2191</v>
      </c>
      <c s="25" t="s">
        <v>49</v>
      </c>
      <c s="30" t="s">
        <v>2192</v>
      </c>
      <c s="31" t="s">
        <v>104</v>
      </c>
      <c s="32">
        <v>0.013</v>
      </c>
      <c s="33">
        <v>0</v>
      </c>
      <c s="33">
        <f>ROUND(ROUND(H312,2)*ROUND(G312,3),2)</f>
      </c>
      <c s="31" t="s">
        <v>1075</v>
      </c>
      <c r="O312">
        <f>(I312*21)/100</f>
      </c>
      <c t="s">
        <v>23</v>
      </c>
    </row>
    <row r="313" spans="1:5" ht="12.75">
      <c r="A313" s="34" t="s">
        <v>53</v>
      </c>
      <c r="E313" s="35" t="s">
        <v>2192</v>
      </c>
    </row>
    <row r="314" spans="1:5" ht="12.75">
      <c r="A314" s="36" t="s">
        <v>55</v>
      </c>
      <c r="E314" s="37" t="s">
        <v>49</v>
      </c>
    </row>
    <row r="315" spans="1:5" ht="12.75">
      <c r="A315" t="s">
        <v>56</v>
      </c>
      <c r="E315" s="35" t="s">
        <v>49</v>
      </c>
    </row>
    <row r="316" spans="1:16" ht="12.75">
      <c r="A316" s="25" t="s">
        <v>47</v>
      </c>
      <c s="29" t="s">
        <v>369</v>
      </c>
      <c s="29" t="s">
        <v>1350</v>
      </c>
      <c s="25" t="s">
        <v>49</v>
      </c>
      <c s="30" t="s">
        <v>1351</v>
      </c>
      <c s="31" t="s">
        <v>116</v>
      </c>
      <c s="32">
        <v>690.793</v>
      </c>
      <c s="33">
        <v>0</v>
      </c>
      <c s="33">
        <f>ROUND(ROUND(H316,2)*ROUND(G316,3),2)</f>
      </c>
      <c s="31" t="s">
        <v>1075</v>
      </c>
      <c r="O316">
        <f>(I316*21)/100</f>
      </c>
      <c t="s">
        <v>23</v>
      </c>
    </row>
    <row r="317" spans="1:5" ht="12.75">
      <c r="A317" s="34" t="s">
        <v>53</v>
      </c>
      <c r="E317" s="35" t="s">
        <v>1352</v>
      </c>
    </row>
    <row r="318" spans="1:5" ht="25.5">
      <c r="A318" s="36" t="s">
        <v>55</v>
      </c>
      <c r="E318" s="37" t="s">
        <v>2193</v>
      </c>
    </row>
    <row r="319" spans="1:5" ht="12.75">
      <c r="A319" t="s">
        <v>56</v>
      </c>
      <c r="E319" s="35" t="s">
        <v>49</v>
      </c>
    </row>
    <row r="320" spans="1:16" ht="25.5">
      <c r="A320" s="25" t="s">
        <v>47</v>
      </c>
      <c s="29" t="s">
        <v>1624</v>
      </c>
      <c s="29" t="s">
        <v>2194</v>
      </c>
      <c s="25" t="s">
        <v>49</v>
      </c>
      <c s="30" t="s">
        <v>2195</v>
      </c>
      <c s="31" t="s">
        <v>116</v>
      </c>
      <c s="32">
        <v>9.324</v>
      </c>
      <c s="33">
        <v>0</v>
      </c>
      <c s="33">
        <f>ROUND(ROUND(H320,2)*ROUND(G320,3),2)</f>
      </c>
      <c s="31" t="s">
        <v>1075</v>
      </c>
      <c r="O320">
        <f>(I320*21)/100</f>
      </c>
      <c t="s">
        <v>23</v>
      </c>
    </row>
    <row r="321" spans="1:5" ht="25.5">
      <c r="A321" s="34" t="s">
        <v>53</v>
      </c>
      <c r="E321" s="35" t="s">
        <v>2195</v>
      </c>
    </row>
    <row r="322" spans="1:5" ht="12.75">
      <c r="A322" s="36" t="s">
        <v>55</v>
      </c>
      <c r="E322" s="37" t="s">
        <v>49</v>
      </c>
    </row>
    <row r="323" spans="1:5" ht="12.75">
      <c r="A323" t="s">
        <v>56</v>
      </c>
      <c r="E323" s="35" t="s">
        <v>49</v>
      </c>
    </row>
    <row r="324" spans="1:16" ht="12.75">
      <c r="A324" s="25" t="s">
        <v>47</v>
      </c>
      <c s="29" t="s">
        <v>1654</v>
      </c>
      <c s="29" t="s">
        <v>1355</v>
      </c>
      <c s="25" t="s">
        <v>49</v>
      </c>
      <c s="30" t="s">
        <v>2196</v>
      </c>
      <c s="31" t="s">
        <v>116</v>
      </c>
      <c s="32">
        <v>1043.501</v>
      </c>
      <c s="33">
        <v>0</v>
      </c>
      <c s="33">
        <f>ROUND(ROUND(H324,2)*ROUND(G324,3),2)</f>
      </c>
      <c s="31" t="s">
        <v>1075</v>
      </c>
      <c r="O324">
        <f>(I324*21)/100</f>
      </c>
      <c t="s">
        <v>23</v>
      </c>
    </row>
    <row r="325" spans="1:5" ht="12.75">
      <c r="A325" s="34" t="s">
        <v>53</v>
      </c>
      <c r="E325" s="35" t="s">
        <v>1357</v>
      </c>
    </row>
    <row r="326" spans="1:5" ht="25.5">
      <c r="A326" s="36" t="s">
        <v>55</v>
      </c>
      <c r="E326" s="37" t="s">
        <v>2197</v>
      </c>
    </row>
    <row r="327" spans="1:5" ht="12.75">
      <c r="A327" t="s">
        <v>56</v>
      </c>
      <c r="E327" s="35" t="s">
        <v>49</v>
      </c>
    </row>
    <row r="328" spans="1:16" ht="12.75">
      <c r="A328" s="25" t="s">
        <v>47</v>
      </c>
      <c s="29" t="s">
        <v>1657</v>
      </c>
      <c s="29" t="s">
        <v>2198</v>
      </c>
      <c s="25" t="s">
        <v>49</v>
      </c>
      <c s="30" t="s">
        <v>2199</v>
      </c>
      <c s="31" t="s">
        <v>116</v>
      </c>
      <c s="32">
        <v>8</v>
      </c>
      <c s="33">
        <v>0</v>
      </c>
      <c s="33">
        <f>ROUND(ROUND(H328,2)*ROUND(G328,3),2)</f>
      </c>
      <c s="31" t="s">
        <v>1075</v>
      </c>
      <c r="O328">
        <f>(I328*21)/100</f>
      </c>
      <c t="s">
        <v>23</v>
      </c>
    </row>
    <row r="329" spans="1:5" ht="25.5">
      <c r="A329" s="34" t="s">
        <v>53</v>
      </c>
      <c r="E329" s="35" t="s">
        <v>2200</v>
      </c>
    </row>
    <row r="330" spans="1:5" ht="12.75">
      <c r="A330" s="36" t="s">
        <v>55</v>
      </c>
      <c r="E330" s="37" t="s">
        <v>2201</v>
      </c>
    </row>
    <row r="331" spans="1:5" ht="12.75">
      <c r="A331" t="s">
        <v>56</v>
      </c>
      <c r="E331" s="35" t="s">
        <v>49</v>
      </c>
    </row>
    <row r="332" spans="1:16" ht="12.75">
      <c r="A332" s="25" t="s">
        <v>47</v>
      </c>
      <c s="29" t="s">
        <v>1660</v>
      </c>
      <c s="29" t="s">
        <v>2202</v>
      </c>
      <c s="25" t="s">
        <v>49</v>
      </c>
      <c s="30" t="s">
        <v>2203</v>
      </c>
      <c s="31" t="s">
        <v>116</v>
      </c>
      <c s="32">
        <v>8</v>
      </c>
      <c s="33">
        <v>0</v>
      </c>
      <c s="33">
        <f>ROUND(ROUND(H332,2)*ROUND(G332,3),2)</f>
      </c>
      <c s="31" t="s">
        <v>1075</v>
      </c>
      <c r="O332">
        <f>(I332*21)/100</f>
      </c>
      <c t="s">
        <v>23</v>
      </c>
    </row>
    <row r="333" spans="1:5" ht="12.75">
      <c r="A333" s="34" t="s">
        <v>53</v>
      </c>
      <c r="E333" s="35" t="s">
        <v>2204</v>
      </c>
    </row>
    <row r="334" spans="1:5" ht="12.75">
      <c r="A334" s="36" t="s">
        <v>55</v>
      </c>
      <c r="E334" s="37" t="s">
        <v>2201</v>
      </c>
    </row>
    <row r="335" spans="1:5" ht="12.75">
      <c r="A335" t="s">
        <v>56</v>
      </c>
      <c r="E335" s="35" t="s">
        <v>49</v>
      </c>
    </row>
    <row r="336" spans="1:16" ht="12.75">
      <c r="A336" s="25" t="s">
        <v>47</v>
      </c>
      <c s="29" t="s">
        <v>1663</v>
      </c>
      <c s="29" t="s">
        <v>2205</v>
      </c>
      <c s="25" t="s">
        <v>49</v>
      </c>
      <c s="30" t="s">
        <v>2206</v>
      </c>
      <c s="31" t="s">
        <v>116</v>
      </c>
      <c s="32">
        <v>192.34</v>
      </c>
      <c s="33">
        <v>0</v>
      </c>
      <c s="33">
        <f>ROUND(ROUND(H336,2)*ROUND(G336,3),2)</f>
      </c>
      <c s="31" t="s">
        <v>1075</v>
      </c>
      <c r="O336">
        <f>(I336*21)/100</f>
      </c>
      <c t="s">
        <v>23</v>
      </c>
    </row>
    <row r="337" spans="1:5" ht="12.75">
      <c r="A337" s="34" t="s">
        <v>53</v>
      </c>
      <c r="E337" s="35" t="s">
        <v>2207</v>
      </c>
    </row>
    <row r="338" spans="1:5" ht="25.5">
      <c r="A338" s="36" t="s">
        <v>55</v>
      </c>
      <c r="E338" s="37" t="s">
        <v>2208</v>
      </c>
    </row>
    <row r="339" spans="1:5" ht="12.75">
      <c r="A339" t="s">
        <v>56</v>
      </c>
      <c r="E339" s="35" t="s">
        <v>49</v>
      </c>
    </row>
    <row r="340" spans="1:16" ht="12.75">
      <c r="A340" s="25" t="s">
        <v>47</v>
      </c>
      <c s="29" t="s">
        <v>1666</v>
      </c>
      <c s="29" t="s">
        <v>1360</v>
      </c>
      <c s="25" t="s">
        <v>49</v>
      </c>
      <c s="30" t="s">
        <v>1361</v>
      </c>
      <c s="31" t="s">
        <v>116</v>
      </c>
      <c s="32">
        <v>371.075</v>
      </c>
      <c s="33">
        <v>0</v>
      </c>
      <c s="33">
        <f>ROUND(ROUND(H340,2)*ROUND(G340,3),2)</f>
      </c>
      <c s="31" t="s">
        <v>1075</v>
      </c>
      <c r="O340">
        <f>(I340*21)/100</f>
      </c>
      <c t="s">
        <v>23</v>
      </c>
    </row>
    <row r="341" spans="1:5" ht="25.5">
      <c r="A341" s="34" t="s">
        <v>53</v>
      </c>
      <c r="E341" s="35" t="s">
        <v>1362</v>
      </c>
    </row>
    <row r="342" spans="1:5" ht="89.25">
      <c r="A342" s="36" t="s">
        <v>55</v>
      </c>
      <c r="E342" s="37" t="s">
        <v>2209</v>
      </c>
    </row>
    <row r="343" spans="1:5" ht="12.75">
      <c r="A343" t="s">
        <v>56</v>
      </c>
      <c r="E343" s="35" t="s">
        <v>49</v>
      </c>
    </row>
    <row r="344" spans="1:16" ht="12.75">
      <c r="A344" s="25" t="s">
        <v>47</v>
      </c>
      <c s="29" t="s">
        <v>1280</v>
      </c>
      <c s="29" t="s">
        <v>1365</v>
      </c>
      <c s="25" t="s">
        <v>49</v>
      </c>
      <c s="30" t="s">
        <v>1366</v>
      </c>
      <c s="31" t="s">
        <v>116</v>
      </c>
      <c s="32">
        <v>221.626</v>
      </c>
      <c s="33">
        <v>0</v>
      </c>
      <c s="33">
        <f>ROUND(ROUND(H344,2)*ROUND(G344,3),2)</f>
      </c>
      <c s="31" t="s">
        <v>1075</v>
      </c>
      <c r="O344">
        <f>(I344*21)/100</f>
      </c>
      <c t="s">
        <v>23</v>
      </c>
    </row>
    <row r="345" spans="1:5" ht="25.5">
      <c r="A345" s="34" t="s">
        <v>53</v>
      </c>
      <c r="E345" s="35" t="s">
        <v>1367</v>
      </c>
    </row>
    <row r="346" spans="1:5" ht="63.75">
      <c r="A346" s="36" t="s">
        <v>55</v>
      </c>
      <c r="E346" s="37" t="s">
        <v>2210</v>
      </c>
    </row>
    <row r="347" spans="1:5" ht="12.75">
      <c r="A347" t="s">
        <v>56</v>
      </c>
      <c r="E347" s="35" t="s">
        <v>49</v>
      </c>
    </row>
    <row r="348" spans="1:16" ht="12.75">
      <c r="A348" s="25" t="s">
        <v>47</v>
      </c>
      <c s="29" t="s">
        <v>1285</v>
      </c>
      <c s="29" t="s">
        <v>1370</v>
      </c>
      <c s="25" t="s">
        <v>49</v>
      </c>
      <c s="30" t="s">
        <v>1371</v>
      </c>
      <c s="31" t="s">
        <v>116</v>
      </c>
      <c s="32">
        <v>742.15</v>
      </c>
      <c s="33">
        <v>0</v>
      </c>
      <c s="33">
        <f>ROUND(ROUND(H348,2)*ROUND(G348,3),2)</f>
      </c>
      <c s="31" t="s">
        <v>1075</v>
      </c>
      <c r="O348">
        <f>(I348*21)/100</f>
      </c>
      <c t="s">
        <v>23</v>
      </c>
    </row>
    <row r="349" spans="1:5" ht="12.75">
      <c r="A349" s="34" t="s">
        <v>53</v>
      </c>
      <c r="E349" s="35" t="s">
        <v>1372</v>
      </c>
    </row>
    <row r="350" spans="1:5" ht="89.25">
      <c r="A350" s="36" t="s">
        <v>55</v>
      </c>
      <c r="E350" s="37" t="s">
        <v>2211</v>
      </c>
    </row>
    <row r="351" spans="1:5" ht="12.75">
      <c r="A351" t="s">
        <v>56</v>
      </c>
      <c r="E351" s="35" t="s">
        <v>49</v>
      </c>
    </row>
    <row r="352" spans="1:16" ht="12.75">
      <c r="A352" s="25" t="s">
        <v>47</v>
      </c>
      <c s="29" t="s">
        <v>1290</v>
      </c>
      <c s="29" t="s">
        <v>1375</v>
      </c>
      <c s="25" t="s">
        <v>49</v>
      </c>
      <c s="30" t="s">
        <v>1376</v>
      </c>
      <c s="31" t="s">
        <v>116</v>
      </c>
      <c s="32">
        <v>251.66</v>
      </c>
      <c s="33">
        <v>0</v>
      </c>
      <c s="33">
        <f>ROUND(ROUND(H352,2)*ROUND(G352,3),2)</f>
      </c>
      <c s="31" t="s">
        <v>1075</v>
      </c>
      <c r="O352">
        <f>(I352*21)/100</f>
      </c>
      <c t="s">
        <v>23</v>
      </c>
    </row>
    <row r="353" spans="1:5" ht="12.75">
      <c r="A353" s="34" t="s">
        <v>53</v>
      </c>
      <c r="E353" s="35" t="s">
        <v>1377</v>
      </c>
    </row>
    <row r="354" spans="1:5" ht="102">
      <c r="A354" s="36" t="s">
        <v>55</v>
      </c>
      <c r="E354" s="37" t="s">
        <v>2212</v>
      </c>
    </row>
    <row r="355" spans="1:5" ht="12.75">
      <c r="A355" t="s">
        <v>56</v>
      </c>
      <c r="E355" s="35" t="s">
        <v>49</v>
      </c>
    </row>
    <row r="356" spans="1:16" ht="12.75">
      <c r="A356" s="25" t="s">
        <v>47</v>
      </c>
      <c s="29" t="s">
        <v>1959</v>
      </c>
      <c s="29" t="s">
        <v>1380</v>
      </c>
      <c s="25" t="s">
        <v>49</v>
      </c>
      <c s="30" t="s">
        <v>1381</v>
      </c>
      <c s="31" t="s">
        <v>104</v>
      </c>
      <c s="32">
        <v>2.881</v>
      </c>
      <c s="33">
        <v>0</v>
      </c>
      <c s="33">
        <f>ROUND(ROUND(H356,2)*ROUND(G356,3),2)</f>
      </c>
      <c s="31" t="s">
        <v>1075</v>
      </c>
      <c r="O356">
        <f>(I356*21)/100</f>
      </c>
      <c t="s">
        <v>23</v>
      </c>
    </row>
    <row r="357" spans="1:5" ht="38.25">
      <c r="A357" s="34" t="s">
        <v>53</v>
      </c>
      <c r="E357" s="35" t="s">
        <v>1382</v>
      </c>
    </row>
    <row r="358" spans="1:5" ht="12.75">
      <c r="A358" s="36" t="s">
        <v>55</v>
      </c>
      <c r="E358" s="37" t="s">
        <v>49</v>
      </c>
    </row>
    <row r="359" spans="1:5" ht="12.75">
      <c r="A359" t="s">
        <v>56</v>
      </c>
      <c r="E359" s="35" t="s">
        <v>49</v>
      </c>
    </row>
    <row r="360" spans="1:16" ht="12.75">
      <c r="A360" s="25" t="s">
        <v>47</v>
      </c>
      <c s="29" t="s">
        <v>1976</v>
      </c>
      <c s="29" t="s">
        <v>2213</v>
      </c>
      <c s="25" t="s">
        <v>49</v>
      </c>
      <c s="30" t="s">
        <v>2214</v>
      </c>
      <c s="31" t="s">
        <v>116</v>
      </c>
      <c s="32">
        <v>234.847</v>
      </c>
      <c s="33">
        <v>0</v>
      </c>
      <c s="33">
        <f>ROUND(ROUND(H360,2)*ROUND(G360,3),2)</f>
      </c>
      <c s="31"/>
      <c r="O360">
        <f>(I360*21)/100</f>
      </c>
      <c t="s">
        <v>23</v>
      </c>
    </row>
    <row r="361" spans="1:5" ht="12.75">
      <c r="A361" s="34" t="s">
        <v>53</v>
      </c>
      <c r="E361" s="35" t="s">
        <v>2215</v>
      </c>
    </row>
    <row r="362" spans="1:5" ht="12.75">
      <c r="A362" s="36" t="s">
        <v>55</v>
      </c>
      <c r="E362" s="37" t="s">
        <v>49</v>
      </c>
    </row>
    <row r="363" spans="1:5" ht="12.75">
      <c r="A363" t="s">
        <v>56</v>
      </c>
      <c r="E363" s="35" t="s">
        <v>49</v>
      </c>
    </row>
    <row r="364" spans="1:18" ht="12.75" customHeight="1">
      <c r="A364" s="6" t="s">
        <v>45</v>
      </c>
      <c s="6"/>
      <c s="39" t="s">
        <v>2216</v>
      </c>
      <c s="6"/>
      <c s="27" t="s">
        <v>2217</v>
      </c>
      <c s="6"/>
      <c s="6"/>
      <c s="6"/>
      <c s="40">
        <f>0+Q364</f>
      </c>
      <c s="6"/>
      <c r="O364">
        <f>0+R364</f>
      </c>
      <c r="Q364">
        <f>0+I365+I369</f>
      </c>
      <c>
        <f>0+O365+O369</f>
      </c>
    </row>
    <row r="365" spans="1:16" ht="12.75">
      <c r="A365" s="25" t="s">
        <v>47</v>
      </c>
      <c s="29" t="s">
        <v>1184</v>
      </c>
      <c s="29" t="s">
        <v>2218</v>
      </c>
      <c s="25" t="s">
        <v>49</v>
      </c>
      <c s="30" t="s">
        <v>2219</v>
      </c>
      <c s="31" t="s">
        <v>116</v>
      </c>
      <c s="32">
        <v>11</v>
      </c>
      <c s="33">
        <v>0</v>
      </c>
      <c s="33">
        <f>ROUND(ROUND(H365,2)*ROUND(G365,3),2)</f>
      </c>
      <c s="31" t="s">
        <v>1075</v>
      </c>
      <c r="O365">
        <f>(I365*21)/100</f>
      </c>
      <c t="s">
        <v>23</v>
      </c>
    </row>
    <row r="366" spans="1:5" ht="25.5">
      <c r="A366" s="34" t="s">
        <v>53</v>
      </c>
      <c r="E366" s="35" t="s">
        <v>2220</v>
      </c>
    </row>
    <row r="367" spans="1:5" ht="25.5">
      <c r="A367" s="36" t="s">
        <v>55</v>
      </c>
      <c r="E367" s="37" t="s">
        <v>2221</v>
      </c>
    </row>
    <row r="368" spans="1:5" ht="12.75">
      <c r="A368" t="s">
        <v>56</v>
      </c>
      <c r="E368" s="35" t="s">
        <v>49</v>
      </c>
    </row>
    <row r="369" spans="1:16" ht="12.75">
      <c r="A369" s="25" t="s">
        <v>47</v>
      </c>
      <c s="29" t="s">
        <v>1963</v>
      </c>
      <c s="29" t="s">
        <v>2222</v>
      </c>
      <c s="25" t="s">
        <v>49</v>
      </c>
      <c s="30" t="s">
        <v>2223</v>
      </c>
      <c s="31" t="s">
        <v>104</v>
      </c>
      <c s="32">
        <v>0.77</v>
      </c>
      <c s="33">
        <v>0</v>
      </c>
      <c s="33">
        <f>ROUND(ROUND(H369,2)*ROUND(G369,3),2)</f>
      </c>
      <c s="31" t="s">
        <v>1075</v>
      </c>
      <c r="O369">
        <f>(I369*21)/100</f>
      </c>
      <c t="s">
        <v>23</v>
      </c>
    </row>
    <row r="370" spans="1:5" ht="38.25">
      <c r="A370" s="34" t="s">
        <v>53</v>
      </c>
      <c r="E370" s="35" t="s">
        <v>2224</v>
      </c>
    </row>
    <row r="371" spans="1:5" ht="12.75">
      <c r="A371" s="36" t="s">
        <v>55</v>
      </c>
      <c r="E371" s="37" t="s">
        <v>49</v>
      </c>
    </row>
    <row r="372" spans="1:5" ht="12.75">
      <c r="A372" t="s">
        <v>56</v>
      </c>
      <c r="E372" s="35" t="s">
        <v>49</v>
      </c>
    </row>
    <row r="373" spans="1:18" ht="12.75" customHeight="1">
      <c r="A373" s="6" t="s">
        <v>45</v>
      </c>
      <c s="6"/>
      <c s="39" t="s">
        <v>1383</v>
      </c>
      <c s="6"/>
      <c s="27" t="s">
        <v>1384</v>
      </c>
      <c s="6"/>
      <c s="6"/>
      <c s="6"/>
      <c s="40">
        <f>0+Q373</f>
      </c>
      <c s="6"/>
      <c r="O373">
        <f>0+R373</f>
      </c>
      <c r="Q373">
        <f>0+I374+I378+I382</f>
      </c>
      <c>
        <f>0+O374+O378+O382</f>
      </c>
    </row>
    <row r="374" spans="1:16" ht="12.75">
      <c r="A374" s="25" t="s">
        <v>47</v>
      </c>
      <c s="29" t="s">
        <v>1188</v>
      </c>
      <c s="29" t="s">
        <v>2225</v>
      </c>
      <c s="25" t="s">
        <v>49</v>
      </c>
      <c s="30" t="s">
        <v>1387</v>
      </c>
      <c s="31" t="s">
        <v>51</v>
      </c>
      <c s="32">
        <v>2</v>
      </c>
      <c s="33">
        <v>0</v>
      </c>
      <c s="33">
        <f>ROUND(ROUND(H374,2)*ROUND(G374,3),2)</f>
      </c>
      <c s="31"/>
      <c r="O374">
        <f>(I374*21)/100</f>
      </c>
      <c t="s">
        <v>23</v>
      </c>
    </row>
    <row r="375" spans="1:5" ht="12.75">
      <c r="A375" s="34" t="s">
        <v>53</v>
      </c>
      <c r="E375" s="35" t="s">
        <v>1387</v>
      </c>
    </row>
    <row r="376" spans="1:5" ht="12.75">
      <c r="A376" s="36" t="s">
        <v>55</v>
      </c>
      <c r="E376" s="37" t="s">
        <v>49</v>
      </c>
    </row>
    <row r="377" spans="1:5" ht="12.75">
      <c r="A377" t="s">
        <v>56</v>
      </c>
      <c r="E377" s="35" t="s">
        <v>49</v>
      </c>
    </row>
    <row r="378" spans="1:16" ht="12.75">
      <c r="A378" s="25" t="s">
        <v>47</v>
      </c>
      <c s="29" t="s">
        <v>1669</v>
      </c>
      <c s="29" t="s">
        <v>1389</v>
      </c>
      <c s="25" t="s">
        <v>49</v>
      </c>
      <c s="30" t="s">
        <v>1390</v>
      </c>
      <c s="31" t="s">
        <v>121</v>
      </c>
      <c s="32">
        <v>4</v>
      </c>
      <c s="33">
        <v>0</v>
      </c>
      <c s="33">
        <f>ROUND(ROUND(H378,2)*ROUND(G378,3),2)</f>
      </c>
      <c s="31" t="s">
        <v>1075</v>
      </c>
      <c r="O378">
        <f>(I378*21)/100</f>
      </c>
      <c t="s">
        <v>23</v>
      </c>
    </row>
    <row r="379" spans="1:5" ht="12.75">
      <c r="A379" s="34" t="s">
        <v>53</v>
      </c>
      <c r="E379" s="35" t="s">
        <v>1391</v>
      </c>
    </row>
    <row r="380" spans="1:5" ht="63.75">
      <c r="A380" s="36" t="s">
        <v>55</v>
      </c>
      <c r="E380" s="37" t="s">
        <v>2226</v>
      </c>
    </row>
    <row r="381" spans="1:5" ht="12.75">
      <c r="A381" t="s">
        <v>56</v>
      </c>
      <c r="E381" s="35" t="s">
        <v>49</v>
      </c>
    </row>
    <row r="382" spans="1:16" ht="12.75">
      <c r="A382" s="25" t="s">
        <v>47</v>
      </c>
      <c s="29" t="s">
        <v>1967</v>
      </c>
      <c s="29" t="s">
        <v>1394</v>
      </c>
      <c s="25" t="s">
        <v>49</v>
      </c>
      <c s="30" t="s">
        <v>1395</v>
      </c>
      <c s="31" t="s">
        <v>104</v>
      </c>
      <c s="32">
        <v>0.004</v>
      </c>
      <c s="33">
        <v>0</v>
      </c>
      <c s="33">
        <f>ROUND(ROUND(H382,2)*ROUND(G382,3),2)</f>
      </c>
      <c s="31" t="s">
        <v>1075</v>
      </c>
      <c r="O382">
        <f>(I382*21)/100</f>
      </c>
      <c t="s">
        <v>23</v>
      </c>
    </row>
    <row r="383" spans="1:5" ht="25.5">
      <c r="A383" s="34" t="s">
        <v>53</v>
      </c>
      <c r="E383" s="35" t="s">
        <v>1396</v>
      </c>
    </row>
    <row r="384" spans="1:5" ht="12.75">
      <c r="A384" s="36" t="s">
        <v>55</v>
      </c>
      <c r="E384" s="37" t="s">
        <v>49</v>
      </c>
    </row>
    <row r="385" spans="1:5" ht="12.75">
      <c r="A385" t="s">
        <v>56</v>
      </c>
      <c r="E385" s="35" t="s">
        <v>49</v>
      </c>
    </row>
    <row r="386" spans="1:18" ht="12.75" customHeight="1">
      <c r="A386" s="6" t="s">
        <v>45</v>
      </c>
      <c s="6"/>
      <c s="39" t="s">
        <v>1397</v>
      </c>
      <c s="6"/>
      <c s="27" t="s">
        <v>1398</v>
      </c>
      <c s="6"/>
      <c s="6"/>
      <c s="6"/>
      <c s="40">
        <f>0+Q386</f>
      </c>
      <c s="6"/>
      <c r="O386">
        <f>0+R386</f>
      </c>
      <c r="Q386">
        <f>0+I387+I391+I395+I399+I403+I407+I411+I415+I419+I423</f>
      </c>
      <c>
        <f>0+O387+O391+O395+O399+O403+O407+O411+O415+O419+O423</f>
      </c>
    </row>
    <row r="387" spans="1:16" ht="12.75">
      <c r="A387" s="25" t="s">
        <v>47</v>
      </c>
      <c s="29" t="s">
        <v>1295</v>
      </c>
      <c s="29" t="s">
        <v>2227</v>
      </c>
      <c s="25" t="s">
        <v>49</v>
      </c>
      <c s="30" t="s">
        <v>1401</v>
      </c>
      <c s="31" t="s">
        <v>51</v>
      </c>
      <c s="32">
        <v>2</v>
      </c>
      <c s="33">
        <v>0</v>
      </c>
      <c s="33">
        <f>ROUND(ROUND(H387,2)*ROUND(G387,3),2)</f>
      </c>
      <c s="31"/>
      <c r="O387">
        <f>(I387*21)/100</f>
      </c>
      <c t="s">
        <v>23</v>
      </c>
    </row>
    <row r="388" spans="1:5" ht="12.75">
      <c r="A388" s="34" t="s">
        <v>53</v>
      </c>
      <c r="E388" s="35" t="s">
        <v>1401</v>
      </c>
    </row>
    <row r="389" spans="1:5" ht="51">
      <c r="A389" s="36" t="s">
        <v>55</v>
      </c>
      <c r="E389" s="37" t="s">
        <v>1402</v>
      </c>
    </row>
    <row r="390" spans="1:5" ht="12.75">
      <c r="A390" t="s">
        <v>56</v>
      </c>
      <c r="E390" s="35" t="s">
        <v>49</v>
      </c>
    </row>
    <row r="391" spans="1:16" ht="12.75">
      <c r="A391" s="25" t="s">
        <v>47</v>
      </c>
      <c s="29" t="s">
        <v>1298</v>
      </c>
      <c s="29" t="s">
        <v>2228</v>
      </c>
      <c s="25" t="s">
        <v>49</v>
      </c>
      <c s="30" t="s">
        <v>2229</v>
      </c>
      <c s="31" t="s">
        <v>121</v>
      </c>
      <c s="32">
        <v>2</v>
      </c>
      <c s="33">
        <v>0</v>
      </c>
      <c s="33">
        <f>ROUND(ROUND(H391,2)*ROUND(G391,3),2)</f>
      </c>
      <c s="31"/>
      <c r="O391">
        <f>(I391*21)/100</f>
      </c>
      <c t="s">
        <v>23</v>
      </c>
    </row>
    <row r="392" spans="1:5" ht="12.75">
      <c r="A392" s="34" t="s">
        <v>53</v>
      </c>
      <c r="E392" s="35" t="s">
        <v>2229</v>
      </c>
    </row>
    <row r="393" spans="1:5" ht="38.25">
      <c r="A393" s="36" t="s">
        <v>55</v>
      </c>
      <c r="E393" s="37" t="s">
        <v>2230</v>
      </c>
    </row>
    <row r="394" spans="1:5" ht="12.75">
      <c r="A394" t="s">
        <v>56</v>
      </c>
      <c r="E394" s="35" t="s">
        <v>49</v>
      </c>
    </row>
    <row r="395" spans="1:16" ht="12.75">
      <c r="A395" s="25" t="s">
        <v>47</v>
      </c>
      <c s="29" t="s">
        <v>1304</v>
      </c>
      <c s="29" t="s">
        <v>2231</v>
      </c>
      <c s="25" t="s">
        <v>49</v>
      </c>
      <c s="30" t="s">
        <v>2232</v>
      </c>
      <c s="31" t="s">
        <v>121</v>
      </c>
      <c s="32">
        <v>1</v>
      </c>
      <c s="33">
        <v>0</v>
      </c>
      <c s="33">
        <f>ROUND(ROUND(H395,2)*ROUND(G395,3),2)</f>
      </c>
      <c s="31"/>
      <c r="O395">
        <f>(I395*21)/100</f>
      </c>
      <c t="s">
        <v>23</v>
      </c>
    </row>
    <row r="396" spans="1:5" ht="12.75">
      <c r="A396" s="34" t="s">
        <v>53</v>
      </c>
      <c r="E396" s="35" t="s">
        <v>2232</v>
      </c>
    </row>
    <row r="397" spans="1:5" ht="38.25">
      <c r="A397" s="36" t="s">
        <v>55</v>
      </c>
      <c r="E397" s="37" t="s">
        <v>2233</v>
      </c>
    </row>
    <row r="398" spans="1:5" ht="12.75">
      <c r="A398" t="s">
        <v>56</v>
      </c>
      <c r="E398" s="35" t="s">
        <v>49</v>
      </c>
    </row>
    <row r="399" spans="1:16" ht="12.75">
      <c r="A399" s="25" t="s">
        <v>47</v>
      </c>
      <c s="29" t="s">
        <v>1309</v>
      </c>
      <c s="29" t="s">
        <v>2234</v>
      </c>
      <c s="25" t="s">
        <v>49</v>
      </c>
      <c s="30" t="s">
        <v>2235</v>
      </c>
      <c s="31" t="s">
        <v>121</v>
      </c>
      <c s="32">
        <v>2</v>
      </c>
      <c s="33">
        <v>0</v>
      </c>
      <c s="33">
        <f>ROUND(ROUND(H399,2)*ROUND(G399,3),2)</f>
      </c>
      <c s="31"/>
      <c r="O399">
        <f>(I399*21)/100</f>
      </c>
      <c t="s">
        <v>23</v>
      </c>
    </row>
    <row r="400" spans="1:5" ht="12.75">
      <c r="A400" s="34" t="s">
        <v>53</v>
      </c>
      <c r="E400" s="35" t="s">
        <v>2235</v>
      </c>
    </row>
    <row r="401" spans="1:5" ht="38.25">
      <c r="A401" s="36" t="s">
        <v>55</v>
      </c>
      <c r="E401" s="37" t="s">
        <v>2236</v>
      </c>
    </row>
    <row r="402" spans="1:5" ht="12.75">
      <c r="A402" t="s">
        <v>56</v>
      </c>
      <c r="E402" s="35" t="s">
        <v>49</v>
      </c>
    </row>
    <row r="403" spans="1:16" ht="12.75">
      <c r="A403" s="25" t="s">
        <v>47</v>
      </c>
      <c s="29" t="s">
        <v>1314</v>
      </c>
      <c s="29" t="s">
        <v>2237</v>
      </c>
      <c s="25" t="s">
        <v>49</v>
      </c>
      <c s="30" t="s">
        <v>2238</v>
      </c>
      <c s="31" t="s">
        <v>121</v>
      </c>
      <c s="32">
        <v>1</v>
      </c>
      <c s="33">
        <v>0</v>
      </c>
      <c s="33">
        <f>ROUND(ROUND(H403,2)*ROUND(G403,3),2)</f>
      </c>
      <c s="31"/>
      <c r="O403">
        <f>(I403*21)/100</f>
      </c>
      <c t="s">
        <v>23</v>
      </c>
    </row>
    <row r="404" spans="1:5" ht="12.75">
      <c r="A404" s="34" t="s">
        <v>53</v>
      </c>
      <c r="E404" s="35" t="s">
        <v>2238</v>
      </c>
    </row>
    <row r="405" spans="1:5" ht="38.25">
      <c r="A405" s="36" t="s">
        <v>55</v>
      </c>
      <c r="E405" s="37" t="s">
        <v>2239</v>
      </c>
    </row>
    <row r="406" spans="1:5" ht="12.75">
      <c r="A406" t="s">
        <v>56</v>
      </c>
      <c r="E406" s="35" t="s">
        <v>49</v>
      </c>
    </row>
    <row r="407" spans="1:16" ht="12.75">
      <c r="A407" s="25" t="s">
        <v>47</v>
      </c>
      <c s="29" t="s">
        <v>1319</v>
      </c>
      <c s="29" t="s">
        <v>2240</v>
      </c>
      <c s="25" t="s">
        <v>49</v>
      </c>
      <c s="30" t="s">
        <v>1421</v>
      </c>
      <c s="31" t="s">
        <v>121</v>
      </c>
      <c s="32">
        <v>2</v>
      </c>
      <c s="33">
        <v>0</v>
      </c>
      <c s="33">
        <f>ROUND(ROUND(H407,2)*ROUND(G407,3),2)</f>
      </c>
      <c s="31"/>
      <c r="O407">
        <f>(I407*21)/100</f>
      </c>
      <c t="s">
        <v>23</v>
      </c>
    </row>
    <row r="408" spans="1:5" ht="12.75">
      <c r="A408" s="34" t="s">
        <v>53</v>
      </c>
      <c r="E408" s="35" t="s">
        <v>1421</v>
      </c>
    </row>
    <row r="409" spans="1:5" ht="38.25">
      <c r="A409" s="36" t="s">
        <v>55</v>
      </c>
      <c r="E409" s="37" t="s">
        <v>1422</v>
      </c>
    </row>
    <row r="410" spans="1:5" ht="12.75">
      <c r="A410" t="s">
        <v>56</v>
      </c>
      <c r="E410" s="35" t="s">
        <v>49</v>
      </c>
    </row>
    <row r="411" spans="1:16" ht="12.75">
      <c r="A411" s="25" t="s">
        <v>47</v>
      </c>
      <c s="29" t="s">
        <v>1324</v>
      </c>
      <c s="29" t="s">
        <v>2241</v>
      </c>
      <c s="25" t="s">
        <v>49</v>
      </c>
      <c s="30" t="s">
        <v>2242</v>
      </c>
      <c s="31" t="s">
        <v>121</v>
      </c>
      <c s="32">
        <v>33</v>
      </c>
      <c s="33">
        <v>0</v>
      </c>
      <c s="33">
        <f>ROUND(ROUND(H411,2)*ROUND(G411,3),2)</f>
      </c>
      <c s="31"/>
      <c r="O411">
        <f>(I411*21)/100</f>
      </c>
      <c t="s">
        <v>23</v>
      </c>
    </row>
    <row r="412" spans="1:5" ht="12.75">
      <c r="A412" s="34" t="s">
        <v>53</v>
      </c>
      <c r="E412" s="35" t="s">
        <v>2242</v>
      </c>
    </row>
    <row r="413" spans="1:5" ht="25.5">
      <c r="A413" s="36" t="s">
        <v>55</v>
      </c>
      <c r="E413" s="37" t="s">
        <v>2243</v>
      </c>
    </row>
    <row r="414" spans="1:5" ht="12.75">
      <c r="A414" t="s">
        <v>56</v>
      </c>
      <c r="E414" s="35" t="s">
        <v>49</v>
      </c>
    </row>
    <row r="415" spans="1:16" ht="12.75">
      <c r="A415" s="25" t="s">
        <v>47</v>
      </c>
      <c s="29" t="s">
        <v>1329</v>
      </c>
      <c s="29" t="s">
        <v>2244</v>
      </c>
      <c s="25" t="s">
        <v>49</v>
      </c>
      <c s="30" t="s">
        <v>2245</v>
      </c>
      <c s="31" t="s">
        <v>121</v>
      </c>
      <c s="32">
        <v>26</v>
      </c>
      <c s="33">
        <v>0</v>
      </c>
      <c s="33">
        <f>ROUND(ROUND(H415,2)*ROUND(G415,3),2)</f>
      </c>
      <c s="31"/>
      <c r="O415">
        <f>(I415*21)/100</f>
      </c>
      <c t="s">
        <v>23</v>
      </c>
    </row>
    <row r="416" spans="1:5" ht="12.75">
      <c r="A416" s="34" t="s">
        <v>53</v>
      </c>
      <c r="E416" s="35" t="s">
        <v>2245</v>
      </c>
    </row>
    <row r="417" spans="1:5" ht="25.5">
      <c r="A417" s="36" t="s">
        <v>55</v>
      </c>
      <c r="E417" s="37" t="s">
        <v>2246</v>
      </c>
    </row>
    <row r="418" spans="1:5" ht="12.75">
      <c r="A418" t="s">
        <v>56</v>
      </c>
      <c r="E418" s="35" t="s">
        <v>49</v>
      </c>
    </row>
    <row r="419" spans="1:16" ht="12.75">
      <c r="A419" s="25" t="s">
        <v>47</v>
      </c>
      <c s="29" t="s">
        <v>1333</v>
      </c>
      <c s="29" t="s">
        <v>2247</v>
      </c>
      <c s="25" t="s">
        <v>49</v>
      </c>
      <c s="30" t="s">
        <v>2248</v>
      </c>
      <c s="31" t="s">
        <v>121</v>
      </c>
      <c s="32">
        <v>2</v>
      </c>
      <c s="33">
        <v>0</v>
      </c>
      <c s="33">
        <f>ROUND(ROUND(H419,2)*ROUND(G419,3),2)</f>
      </c>
      <c s="31"/>
      <c r="O419">
        <f>(I419*21)/100</f>
      </c>
      <c t="s">
        <v>23</v>
      </c>
    </row>
    <row r="420" spans="1:5" ht="12.75">
      <c r="A420" s="34" t="s">
        <v>53</v>
      </c>
      <c r="E420" s="35" t="s">
        <v>2248</v>
      </c>
    </row>
    <row r="421" spans="1:5" ht="38.25">
      <c r="A421" s="36" t="s">
        <v>55</v>
      </c>
      <c r="E421" s="37" t="s">
        <v>2249</v>
      </c>
    </row>
    <row r="422" spans="1:5" ht="12.75">
      <c r="A422" t="s">
        <v>56</v>
      </c>
      <c r="E422" s="35" t="s">
        <v>49</v>
      </c>
    </row>
    <row r="423" spans="1:16" ht="12.75">
      <c r="A423" s="25" t="s">
        <v>47</v>
      </c>
      <c s="29" t="s">
        <v>1972</v>
      </c>
      <c s="29" t="s">
        <v>1436</v>
      </c>
      <c s="25" t="s">
        <v>49</v>
      </c>
      <c s="30" t="s">
        <v>1437</v>
      </c>
      <c s="31" t="s">
        <v>104</v>
      </c>
      <c s="32">
        <v>5.971</v>
      </c>
      <c s="33">
        <v>0</v>
      </c>
      <c s="33">
        <f>ROUND(ROUND(H423,2)*ROUND(G423,3),2)</f>
      </c>
      <c s="31" t="s">
        <v>1075</v>
      </c>
      <c r="O423">
        <f>(I423*21)/100</f>
      </c>
      <c t="s">
        <v>23</v>
      </c>
    </row>
    <row r="424" spans="1:5" ht="25.5">
      <c r="A424" s="34" t="s">
        <v>53</v>
      </c>
      <c r="E424" s="35" t="s">
        <v>1438</v>
      </c>
    </row>
    <row r="425" spans="1:5" ht="12.75">
      <c r="A425" s="36" t="s">
        <v>55</v>
      </c>
      <c r="E425" s="37" t="s">
        <v>49</v>
      </c>
    </row>
    <row r="426" spans="1:5" ht="12.75">
      <c r="A426" t="s">
        <v>56</v>
      </c>
      <c r="E426" s="35" t="s">
        <v>49</v>
      </c>
    </row>
    <row r="427" spans="1:18" ht="12.75" customHeight="1">
      <c r="A427" s="6" t="s">
        <v>45</v>
      </c>
      <c s="6"/>
      <c s="39" t="s">
        <v>77</v>
      </c>
      <c s="6"/>
      <c s="27" t="s">
        <v>820</v>
      </c>
      <c s="6"/>
      <c s="6"/>
      <c s="6"/>
      <c s="40">
        <f>0+Q427</f>
      </c>
      <c s="6"/>
      <c r="O427">
        <f>0+R427</f>
      </c>
      <c r="Q427">
        <f>0+I428+I432+I436+I440+I444+I448+I452+I456+I460+I464+I468+I472+I476+I480+I484+I488+I492+I496+I500+I504+I508+I512+I516+I520+I524+I528+I532+I536+I540+I544+I548+I552+I556+I560+I564+I568+I572+I576+I580+I584+I588+I592+I596+I600+I604+I608+I612+I616+I620+I624+I628+I632+I636+I640+I644+I648+I652+I656+I660+I664+I668+I672+I676+I680+I684+I688+I692+I696+I700+I704+I708+I712+I716+I720+I724+I728+I732+I736+I740+I744+I748+I752+I756+I760+I764+I768+I772+I776+I780+I784+I788+I792+I796+I800+I804+I808+I812+I816+I820+I824+I828+I832+I836+I840+I844+I848+I852+I856+I860+I864+I868+I872+I876</f>
      </c>
      <c>
        <f>0+O428+O432+O436+O440+O444+O448+O452+O456+O460+O464+O468+O472+O476+O480+O484+O488+O492+O496+O500+O504+O508+O512+O516+O520+O524+O528+O532+O536+O540+O544+O548+O552+O556+O560+O564+O568+O572+O576+O580+O584+O588+O592+O596+O600+O604+O608+O612+O616+O620+O624+O628+O632+O636+O640+O644+O648+O652+O656+O660+O664+O668+O672+O676+O680+O684+O688+O692+O696+O700+O704+O708+O712+O716+O720+O724+O728+O732+O736+O740+O744+O748+O752+O756+O760+O764+O768+O772+O776+O780+O784+O788+O792+O796+O800+O804+O808+O812+O816+O820+O824+O828+O832+O836+O840+O844+O848+O852+O856+O860+O864+O868+O872+O876</f>
      </c>
    </row>
    <row r="428" spans="1:16" ht="12.75">
      <c r="A428" s="25" t="s">
        <v>47</v>
      </c>
      <c s="29" t="s">
        <v>376</v>
      </c>
      <c s="29" t="s">
        <v>2250</v>
      </c>
      <c s="25" t="s">
        <v>49</v>
      </c>
      <c s="30" t="s">
        <v>2251</v>
      </c>
      <c s="31" t="s">
        <v>121</v>
      </c>
      <c s="32">
        <v>2</v>
      </c>
      <c s="33">
        <v>0</v>
      </c>
      <c s="33">
        <f>ROUND(ROUND(H428,2)*ROUND(G428,3),2)</f>
      </c>
      <c s="31" t="s">
        <v>1075</v>
      </c>
      <c r="O428">
        <f>(I428*21)/100</f>
      </c>
      <c t="s">
        <v>23</v>
      </c>
    </row>
    <row r="429" spans="1:5" ht="12.75">
      <c r="A429" s="34" t="s">
        <v>53</v>
      </c>
      <c r="E429" s="35" t="s">
        <v>2252</v>
      </c>
    </row>
    <row r="430" spans="1:5" ht="12.75">
      <c r="A430" s="36" t="s">
        <v>55</v>
      </c>
      <c r="E430" s="37" t="s">
        <v>49</v>
      </c>
    </row>
    <row r="431" spans="1:5" ht="12.75">
      <c r="A431" t="s">
        <v>56</v>
      </c>
      <c r="E431" s="35" t="s">
        <v>49</v>
      </c>
    </row>
    <row r="432" spans="1:16" ht="12.75">
      <c r="A432" s="25" t="s">
        <v>47</v>
      </c>
      <c s="29" t="s">
        <v>409</v>
      </c>
      <c s="29" t="s">
        <v>2253</v>
      </c>
      <c s="25" t="s">
        <v>49</v>
      </c>
      <c s="30" t="s">
        <v>2254</v>
      </c>
      <c s="31" t="s">
        <v>121</v>
      </c>
      <c s="32">
        <v>2</v>
      </c>
      <c s="33">
        <v>0</v>
      </c>
      <c s="33">
        <f>ROUND(ROUND(H432,2)*ROUND(G432,3),2)</f>
      </c>
      <c s="31"/>
      <c r="O432">
        <f>(I432*21)/100</f>
      </c>
      <c t="s">
        <v>23</v>
      </c>
    </row>
    <row r="433" spans="1:5" ht="12.75">
      <c r="A433" s="34" t="s">
        <v>53</v>
      </c>
      <c r="E433" s="35" t="s">
        <v>2254</v>
      </c>
    </row>
    <row r="434" spans="1:5" ht="12.75">
      <c r="A434" s="36" t="s">
        <v>55</v>
      </c>
      <c r="E434" s="37" t="s">
        <v>49</v>
      </c>
    </row>
    <row r="435" spans="1:5" ht="12.75">
      <c r="A435" t="s">
        <v>56</v>
      </c>
      <c r="E435" s="35" t="s">
        <v>49</v>
      </c>
    </row>
    <row r="436" spans="1:16" ht="12.75">
      <c r="A436" s="25" t="s">
        <v>47</v>
      </c>
      <c s="29" t="s">
        <v>414</v>
      </c>
      <c s="29" t="s">
        <v>2255</v>
      </c>
      <c s="25" t="s">
        <v>49</v>
      </c>
      <c s="30" t="s">
        <v>2256</v>
      </c>
      <c s="31" t="s">
        <v>121</v>
      </c>
      <c s="32">
        <v>1</v>
      </c>
      <c s="33">
        <v>0</v>
      </c>
      <c s="33">
        <f>ROUND(ROUND(H436,2)*ROUND(G436,3),2)</f>
      </c>
      <c s="31"/>
      <c r="O436">
        <f>(I436*21)/100</f>
      </c>
      <c t="s">
        <v>23</v>
      </c>
    </row>
    <row r="437" spans="1:5" ht="12.75">
      <c r="A437" s="34" t="s">
        <v>53</v>
      </c>
      <c r="E437" s="35" t="s">
        <v>2256</v>
      </c>
    </row>
    <row r="438" spans="1:5" ht="12.75">
      <c r="A438" s="36" t="s">
        <v>55</v>
      </c>
      <c r="E438" s="37" t="s">
        <v>49</v>
      </c>
    </row>
    <row r="439" spans="1:5" ht="12.75">
      <c r="A439" t="s">
        <v>56</v>
      </c>
      <c r="E439" s="35" t="s">
        <v>49</v>
      </c>
    </row>
    <row r="440" spans="1:16" ht="12.75">
      <c r="A440" s="25" t="s">
        <v>47</v>
      </c>
      <c s="29" t="s">
        <v>420</v>
      </c>
      <c s="29" t="s">
        <v>2257</v>
      </c>
      <c s="25" t="s">
        <v>49</v>
      </c>
      <c s="30" t="s">
        <v>1456</v>
      </c>
      <c s="31" t="s">
        <v>121</v>
      </c>
      <c s="32">
        <v>2</v>
      </c>
      <c s="33">
        <v>0</v>
      </c>
      <c s="33">
        <f>ROUND(ROUND(H440,2)*ROUND(G440,3),2)</f>
      </c>
      <c s="31"/>
      <c r="O440">
        <f>(I440*21)/100</f>
      </c>
      <c t="s">
        <v>23</v>
      </c>
    </row>
    <row r="441" spans="1:5" ht="12.75">
      <c r="A441" s="34" t="s">
        <v>53</v>
      </c>
      <c r="E441" s="35" t="s">
        <v>1456</v>
      </c>
    </row>
    <row r="442" spans="1:5" ht="12.75">
      <c r="A442" s="36" t="s">
        <v>55</v>
      </c>
      <c r="E442" s="37" t="s">
        <v>49</v>
      </c>
    </row>
    <row r="443" spans="1:5" ht="12.75">
      <c r="A443" t="s">
        <v>56</v>
      </c>
      <c r="E443" s="35" t="s">
        <v>49</v>
      </c>
    </row>
    <row r="444" spans="1:16" ht="12.75">
      <c r="A444" s="25" t="s">
        <v>47</v>
      </c>
      <c s="29" t="s">
        <v>426</v>
      </c>
      <c s="29" t="s">
        <v>2258</v>
      </c>
      <c s="25" t="s">
        <v>49</v>
      </c>
      <c s="30" t="s">
        <v>2259</v>
      </c>
      <c s="31" t="s">
        <v>121</v>
      </c>
      <c s="32">
        <v>1</v>
      </c>
      <c s="33">
        <v>0</v>
      </c>
      <c s="33">
        <f>ROUND(ROUND(H444,2)*ROUND(G444,3),2)</f>
      </c>
      <c s="31"/>
      <c r="O444">
        <f>(I444*21)/100</f>
      </c>
      <c t="s">
        <v>23</v>
      </c>
    </row>
    <row r="445" spans="1:5" ht="12.75">
      <c r="A445" s="34" t="s">
        <v>53</v>
      </c>
      <c r="E445" s="35" t="s">
        <v>2259</v>
      </c>
    </row>
    <row r="446" spans="1:5" ht="12.75">
      <c r="A446" s="36" t="s">
        <v>55</v>
      </c>
      <c r="E446" s="37" t="s">
        <v>49</v>
      </c>
    </row>
    <row r="447" spans="1:5" ht="12.75">
      <c r="A447" t="s">
        <v>56</v>
      </c>
      <c r="E447" s="35" t="s">
        <v>49</v>
      </c>
    </row>
    <row r="448" spans="1:16" ht="12.75">
      <c r="A448" s="25" t="s">
        <v>47</v>
      </c>
      <c s="29" t="s">
        <v>430</v>
      </c>
      <c s="29" t="s">
        <v>2260</v>
      </c>
      <c s="25" t="s">
        <v>49</v>
      </c>
      <c s="30" t="s">
        <v>2261</v>
      </c>
      <c s="31" t="s">
        <v>121</v>
      </c>
      <c s="32">
        <v>2</v>
      </c>
      <c s="33">
        <v>0</v>
      </c>
      <c s="33">
        <f>ROUND(ROUND(H448,2)*ROUND(G448,3),2)</f>
      </c>
      <c s="31"/>
      <c r="O448">
        <f>(I448*21)/100</f>
      </c>
      <c t="s">
        <v>23</v>
      </c>
    </row>
    <row r="449" spans="1:5" ht="12.75">
      <c r="A449" s="34" t="s">
        <v>53</v>
      </c>
      <c r="E449" s="35" t="s">
        <v>2261</v>
      </c>
    </row>
    <row r="450" spans="1:5" ht="12.75">
      <c r="A450" s="36" t="s">
        <v>55</v>
      </c>
      <c r="E450" s="37" t="s">
        <v>49</v>
      </c>
    </row>
    <row r="451" spans="1:5" ht="12.75">
      <c r="A451" t="s">
        <v>56</v>
      </c>
      <c r="E451" s="35" t="s">
        <v>49</v>
      </c>
    </row>
    <row r="452" spans="1:16" ht="25.5">
      <c r="A452" s="25" t="s">
        <v>47</v>
      </c>
      <c s="29" t="s">
        <v>435</v>
      </c>
      <c s="29" t="s">
        <v>2262</v>
      </c>
      <c s="25" t="s">
        <v>49</v>
      </c>
      <c s="30" t="s">
        <v>2263</v>
      </c>
      <c s="31" t="s">
        <v>121</v>
      </c>
      <c s="32">
        <v>2</v>
      </c>
      <c s="33">
        <v>0</v>
      </c>
      <c s="33">
        <f>ROUND(ROUND(H452,2)*ROUND(G452,3),2)</f>
      </c>
      <c s="31"/>
      <c r="O452">
        <f>(I452*21)/100</f>
      </c>
      <c t="s">
        <v>23</v>
      </c>
    </row>
    <row r="453" spans="1:5" ht="12.75">
      <c r="A453" s="34" t="s">
        <v>53</v>
      </c>
      <c r="E453" s="35" t="s">
        <v>49</v>
      </c>
    </row>
    <row r="454" spans="1:5" ht="51">
      <c r="A454" s="36" t="s">
        <v>55</v>
      </c>
      <c r="E454" s="37" t="s">
        <v>2264</v>
      </c>
    </row>
    <row r="455" spans="1:5" ht="12.75">
      <c r="A455" t="s">
        <v>56</v>
      </c>
      <c r="E455" s="35" t="s">
        <v>49</v>
      </c>
    </row>
    <row r="456" spans="1:16" ht="12.75">
      <c r="A456" s="25" t="s">
        <v>47</v>
      </c>
      <c s="29" t="s">
        <v>1470</v>
      </c>
      <c s="29" t="s">
        <v>1466</v>
      </c>
      <c s="25" t="s">
        <v>49</v>
      </c>
      <c s="30" t="s">
        <v>1467</v>
      </c>
      <c s="31" t="s">
        <v>121</v>
      </c>
      <c s="32">
        <v>6</v>
      </c>
      <c s="33">
        <v>0</v>
      </c>
      <c s="33">
        <f>ROUND(ROUND(H456,2)*ROUND(G456,3),2)</f>
      </c>
      <c s="31" t="s">
        <v>1075</v>
      </c>
      <c r="O456">
        <f>(I456*21)/100</f>
      </c>
      <c t="s">
        <v>23</v>
      </c>
    </row>
    <row r="457" spans="1:5" ht="12.75">
      <c r="A457" s="34" t="s">
        <v>53</v>
      </c>
      <c r="E457" s="35" t="s">
        <v>1467</v>
      </c>
    </row>
    <row r="458" spans="1:5" ht="12.75">
      <c r="A458" s="36" t="s">
        <v>55</v>
      </c>
      <c r="E458" s="37" t="s">
        <v>49</v>
      </c>
    </row>
    <row r="459" spans="1:5" ht="12.75">
      <c r="A459" t="s">
        <v>56</v>
      </c>
      <c r="E459" s="35" t="s">
        <v>49</v>
      </c>
    </row>
    <row r="460" spans="1:16" ht="12.75">
      <c r="A460" s="25" t="s">
        <v>47</v>
      </c>
      <c s="29" t="s">
        <v>1473</v>
      </c>
      <c s="29" t="s">
        <v>1477</v>
      </c>
      <c s="25" t="s">
        <v>49</v>
      </c>
      <c s="30" t="s">
        <v>1478</v>
      </c>
      <c s="31" t="s">
        <v>121</v>
      </c>
      <c s="32">
        <v>3</v>
      </c>
      <c s="33">
        <v>0</v>
      </c>
      <c s="33">
        <f>ROUND(ROUND(H460,2)*ROUND(G460,3),2)</f>
      </c>
      <c s="31" t="s">
        <v>1075</v>
      </c>
      <c r="O460">
        <f>(I460*21)/100</f>
      </c>
      <c t="s">
        <v>23</v>
      </c>
    </row>
    <row r="461" spans="1:5" ht="12.75">
      <c r="A461" s="34" t="s">
        <v>53</v>
      </c>
      <c r="E461" s="35" t="s">
        <v>1478</v>
      </c>
    </row>
    <row r="462" spans="1:5" ht="12.75">
      <c r="A462" s="36" t="s">
        <v>55</v>
      </c>
      <c r="E462" s="37" t="s">
        <v>49</v>
      </c>
    </row>
    <row r="463" spans="1:5" ht="12.75">
      <c r="A463" t="s">
        <v>56</v>
      </c>
      <c r="E463" s="35" t="s">
        <v>49</v>
      </c>
    </row>
    <row r="464" spans="1:16" ht="12.75">
      <c r="A464" s="25" t="s">
        <v>47</v>
      </c>
      <c s="29" t="s">
        <v>1476</v>
      </c>
      <c s="29" t="s">
        <v>1483</v>
      </c>
      <c s="25" t="s">
        <v>49</v>
      </c>
      <c s="30" t="s">
        <v>1484</v>
      </c>
      <c s="31" t="s">
        <v>121</v>
      </c>
      <c s="32">
        <v>1</v>
      </c>
      <c s="33">
        <v>0</v>
      </c>
      <c s="33">
        <f>ROUND(ROUND(H464,2)*ROUND(G464,3),2)</f>
      </c>
      <c s="31" t="s">
        <v>1075</v>
      </c>
      <c r="O464">
        <f>(I464*21)/100</f>
      </c>
      <c t="s">
        <v>23</v>
      </c>
    </row>
    <row r="465" spans="1:5" ht="25.5">
      <c r="A465" s="34" t="s">
        <v>53</v>
      </c>
      <c r="E465" s="35" t="s">
        <v>1485</v>
      </c>
    </row>
    <row r="466" spans="1:5" ht="12.75">
      <c r="A466" s="36" t="s">
        <v>55</v>
      </c>
      <c r="E466" s="37" t="s">
        <v>49</v>
      </c>
    </row>
    <row r="467" spans="1:5" ht="12.75">
      <c r="A467" t="s">
        <v>56</v>
      </c>
      <c r="E467" s="35" t="s">
        <v>49</v>
      </c>
    </row>
    <row r="468" spans="1:16" ht="12.75">
      <c r="A468" s="25" t="s">
        <v>47</v>
      </c>
      <c s="29" t="s">
        <v>1479</v>
      </c>
      <c s="29" t="s">
        <v>1487</v>
      </c>
      <c s="25" t="s">
        <v>49</v>
      </c>
      <c s="30" t="s">
        <v>1488</v>
      </c>
      <c s="31" t="s">
        <v>121</v>
      </c>
      <c s="32">
        <v>3</v>
      </c>
      <c s="33">
        <v>0</v>
      </c>
      <c s="33">
        <f>ROUND(ROUND(H468,2)*ROUND(G468,3),2)</f>
      </c>
      <c s="31" t="s">
        <v>1075</v>
      </c>
      <c r="O468">
        <f>(I468*21)/100</f>
      </c>
      <c t="s">
        <v>23</v>
      </c>
    </row>
    <row r="469" spans="1:5" ht="25.5">
      <c r="A469" s="34" t="s">
        <v>53</v>
      </c>
      <c r="E469" s="35" t="s">
        <v>1489</v>
      </c>
    </row>
    <row r="470" spans="1:5" ht="12.75">
      <c r="A470" s="36" t="s">
        <v>55</v>
      </c>
      <c r="E470" s="37" t="s">
        <v>49</v>
      </c>
    </row>
    <row r="471" spans="1:5" ht="12.75">
      <c r="A471" t="s">
        <v>56</v>
      </c>
      <c r="E471" s="35" t="s">
        <v>49</v>
      </c>
    </row>
    <row r="472" spans="1:16" ht="12.75">
      <c r="A472" s="25" t="s">
        <v>47</v>
      </c>
      <c s="29" t="s">
        <v>1482</v>
      </c>
      <c s="29" t="s">
        <v>2265</v>
      </c>
      <c s="25" t="s">
        <v>49</v>
      </c>
      <c s="30" t="s">
        <v>2266</v>
      </c>
      <c s="31" t="s">
        <v>121</v>
      </c>
      <c s="32">
        <v>2</v>
      </c>
      <c s="33">
        <v>0</v>
      </c>
      <c s="33">
        <f>ROUND(ROUND(H472,2)*ROUND(G472,3),2)</f>
      </c>
      <c s="31" t="s">
        <v>1075</v>
      </c>
      <c r="O472">
        <f>(I472*21)/100</f>
      </c>
      <c t="s">
        <v>23</v>
      </c>
    </row>
    <row r="473" spans="1:5" ht="12.75">
      <c r="A473" s="34" t="s">
        <v>53</v>
      </c>
      <c r="E473" s="35" t="s">
        <v>2266</v>
      </c>
    </row>
    <row r="474" spans="1:5" ht="12.75">
      <c r="A474" s="36" t="s">
        <v>55</v>
      </c>
      <c r="E474" s="37" t="s">
        <v>49</v>
      </c>
    </row>
    <row r="475" spans="1:5" ht="12.75">
      <c r="A475" t="s">
        <v>56</v>
      </c>
      <c r="E475" s="35" t="s">
        <v>49</v>
      </c>
    </row>
    <row r="476" spans="1:16" ht="12.75">
      <c r="A476" s="25" t="s">
        <v>47</v>
      </c>
      <c s="29" t="s">
        <v>1486</v>
      </c>
      <c s="29" t="s">
        <v>1503</v>
      </c>
      <c s="25" t="s">
        <v>49</v>
      </c>
      <c s="30" t="s">
        <v>1504</v>
      </c>
      <c s="31" t="s">
        <v>121</v>
      </c>
      <c s="32">
        <v>6</v>
      </c>
      <c s="33">
        <v>0</v>
      </c>
      <c s="33">
        <f>ROUND(ROUND(H476,2)*ROUND(G476,3),2)</f>
      </c>
      <c s="31" t="s">
        <v>1075</v>
      </c>
      <c r="O476">
        <f>(I476*21)/100</f>
      </c>
      <c t="s">
        <v>23</v>
      </c>
    </row>
    <row r="477" spans="1:5" ht="12.75">
      <c r="A477" s="34" t="s">
        <v>53</v>
      </c>
      <c r="E477" s="35" t="s">
        <v>1504</v>
      </c>
    </row>
    <row r="478" spans="1:5" ht="12.75">
      <c r="A478" s="36" t="s">
        <v>55</v>
      </c>
      <c r="E478" s="37" t="s">
        <v>49</v>
      </c>
    </row>
    <row r="479" spans="1:5" ht="12.75">
      <c r="A479" t="s">
        <v>56</v>
      </c>
      <c r="E479" s="35" t="s">
        <v>49</v>
      </c>
    </row>
    <row r="480" spans="1:16" ht="12.75">
      <c r="A480" s="25" t="s">
        <v>47</v>
      </c>
      <c s="29" t="s">
        <v>1490</v>
      </c>
      <c s="29" t="s">
        <v>2267</v>
      </c>
      <c s="25" t="s">
        <v>49</v>
      </c>
      <c s="30" t="s">
        <v>2268</v>
      </c>
      <c s="31" t="s">
        <v>121</v>
      </c>
      <c s="32">
        <v>1</v>
      </c>
      <c s="33">
        <v>0</v>
      </c>
      <c s="33">
        <f>ROUND(ROUND(H480,2)*ROUND(G480,3),2)</f>
      </c>
      <c s="31" t="s">
        <v>1075</v>
      </c>
      <c r="O480">
        <f>(I480*21)/100</f>
      </c>
      <c t="s">
        <v>23</v>
      </c>
    </row>
    <row r="481" spans="1:5" ht="12.75">
      <c r="A481" s="34" t="s">
        <v>53</v>
      </c>
      <c r="E481" s="35" t="s">
        <v>2268</v>
      </c>
    </row>
    <row r="482" spans="1:5" ht="12.75">
      <c r="A482" s="36" t="s">
        <v>55</v>
      </c>
      <c r="E482" s="37" t="s">
        <v>49</v>
      </c>
    </row>
    <row r="483" spans="1:5" ht="12.75">
      <c r="A483" t="s">
        <v>56</v>
      </c>
      <c r="E483" s="35" t="s">
        <v>49</v>
      </c>
    </row>
    <row r="484" spans="1:16" ht="12.75">
      <c r="A484" s="25" t="s">
        <v>47</v>
      </c>
      <c s="29" t="s">
        <v>1493</v>
      </c>
      <c s="29" t="s">
        <v>1513</v>
      </c>
      <c s="25" t="s">
        <v>49</v>
      </c>
      <c s="30" t="s">
        <v>1514</v>
      </c>
      <c s="31" t="s">
        <v>121</v>
      </c>
      <c s="32">
        <v>6</v>
      </c>
      <c s="33">
        <v>0</v>
      </c>
      <c s="33">
        <f>ROUND(ROUND(H484,2)*ROUND(G484,3),2)</f>
      </c>
      <c s="31" t="s">
        <v>1075</v>
      </c>
      <c r="O484">
        <f>(I484*21)/100</f>
      </c>
      <c t="s">
        <v>23</v>
      </c>
    </row>
    <row r="485" spans="1:5" ht="12.75">
      <c r="A485" s="34" t="s">
        <v>53</v>
      </c>
      <c r="E485" s="35" t="s">
        <v>1514</v>
      </c>
    </row>
    <row r="486" spans="1:5" ht="12.75">
      <c r="A486" s="36" t="s">
        <v>55</v>
      </c>
      <c r="E486" s="37" t="s">
        <v>49</v>
      </c>
    </row>
    <row r="487" spans="1:5" ht="12.75">
      <c r="A487" t="s">
        <v>56</v>
      </c>
      <c r="E487" s="35" t="s">
        <v>49</v>
      </c>
    </row>
    <row r="488" spans="1:16" ht="12.75">
      <c r="A488" s="25" t="s">
        <v>47</v>
      </c>
      <c s="29" t="s">
        <v>1254</v>
      </c>
      <c s="29" t="s">
        <v>2269</v>
      </c>
      <c s="25" t="s">
        <v>49</v>
      </c>
      <c s="30" t="s">
        <v>2270</v>
      </c>
      <c s="31" t="s">
        <v>142</v>
      </c>
      <c s="32">
        <v>18.18</v>
      </c>
      <c s="33">
        <v>0</v>
      </c>
      <c s="33">
        <f>ROUND(ROUND(H488,2)*ROUND(G488,3),2)</f>
      </c>
      <c s="31"/>
      <c r="O488">
        <f>(I488*21)/100</f>
      </c>
      <c t="s">
        <v>23</v>
      </c>
    </row>
    <row r="489" spans="1:5" ht="12.75">
      <c r="A489" s="34" t="s">
        <v>53</v>
      </c>
      <c r="E489" s="35" t="s">
        <v>2270</v>
      </c>
    </row>
    <row r="490" spans="1:5" ht="12.75">
      <c r="A490" s="36" t="s">
        <v>55</v>
      </c>
      <c r="E490" s="37" t="s">
        <v>49</v>
      </c>
    </row>
    <row r="491" spans="1:5" ht="12.75">
      <c r="A491" t="s">
        <v>56</v>
      </c>
      <c r="E491" s="35" t="s">
        <v>49</v>
      </c>
    </row>
    <row r="492" spans="1:16" ht="12.75">
      <c r="A492" s="25" t="s">
        <v>47</v>
      </c>
      <c s="29" t="s">
        <v>1259</v>
      </c>
      <c s="29" t="s">
        <v>2271</v>
      </c>
      <c s="25" t="s">
        <v>49</v>
      </c>
      <c s="30" t="s">
        <v>1527</v>
      </c>
      <c s="31" t="s">
        <v>142</v>
      </c>
      <c s="32">
        <v>12.12</v>
      </c>
      <c s="33">
        <v>0</v>
      </c>
      <c s="33">
        <f>ROUND(ROUND(H492,2)*ROUND(G492,3),2)</f>
      </c>
      <c s="31"/>
      <c r="O492">
        <f>(I492*21)/100</f>
      </c>
      <c t="s">
        <v>23</v>
      </c>
    </row>
    <row r="493" spans="1:5" ht="12.75">
      <c r="A493" s="34" t="s">
        <v>53</v>
      </c>
      <c r="E493" s="35" t="s">
        <v>1527</v>
      </c>
    </row>
    <row r="494" spans="1:5" ht="12.75">
      <c r="A494" s="36" t="s">
        <v>55</v>
      </c>
      <c r="E494" s="37" t="s">
        <v>49</v>
      </c>
    </row>
    <row r="495" spans="1:5" ht="12.75">
      <c r="A495" t="s">
        <v>56</v>
      </c>
      <c r="E495" s="35" t="s">
        <v>49</v>
      </c>
    </row>
    <row r="496" spans="1:16" ht="12.75">
      <c r="A496" s="25" t="s">
        <v>47</v>
      </c>
      <c s="29" t="s">
        <v>1264</v>
      </c>
      <c s="29" t="s">
        <v>2272</v>
      </c>
      <c s="25" t="s">
        <v>49</v>
      </c>
      <c s="30" t="s">
        <v>2273</v>
      </c>
      <c s="31" t="s">
        <v>142</v>
      </c>
      <c s="32">
        <v>155.54</v>
      </c>
      <c s="33">
        <v>0</v>
      </c>
      <c s="33">
        <f>ROUND(ROUND(H496,2)*ROUND(G496,3),2)</f>
      </c>
      <c s="31"/>
      <c r="O496">
        <f>(I496*21)/100</f>
      </c>
      <c t="s">
        <v>23</v>
      </c>
    </row>
    <row r="497" spans="1:5" ht="12.75">
      <c r="A497" s="34" t="s">
        <v>53</v>
      </c>
      <c r="E497" s="35" t="s">
        <v>2273</v>
      </c>
    </row>
    <row r="498" spans="1:5" ht="12.75">
      <c r="A498" s="36" t="s">
        <v>55</v>
      </c>
      <c r="E498" s="37" t="s">
        <v>49</v>
      </c>
    </row>
    <row r="499" spans="1:5" ht="12.75">
      <c r="A499" t="s">
        <v>56</v>
      </c>
      <c r="E499" s="35" t="s">
        <v>49</v>
      </c>
    </row>
    <row r="500" spans="1:16" ht="12.75">
      <c r="A500" s="25" t="s">
        <v>47</v>
      </c>
      <c s="29" t="s">
        <v>1269</v>
      </c>
      <c s="29" t="s">
        <v>2274</v>
      </c>
      <c s="25" t="s">
        <v>49</v>
      </c>
      <c s="30" t="s">
        <v>2275</v>
      </c>
      <c s="31" t="s">
        <v>121</v>
      </c>
      <c s="32">
        <v>2.02</v>
      </c>
      <c s="33">
        <v>0</v>
      </c>
      <c s="33">
        <f>ROUND(ROUND(H500,2)*ROUND(G500,3),2)</f>
      </c>
      <c s="31"/>
      <c r="O500">
        <f>(I500*21)/100</f>
      </c>
      <c t="s">
        <v>23</v>
      </c>
    </row>
    <row r="501" spans="1:5" ht="12.75">
      <c r="A501" s="34" t="s">
        <v>53</v>
      </c>
      <c r="E501" s="35" t="s">
        <v>2275</v>
      </c>
    </row>
    <row r="502" spans="1:5" ht="12.75">
      <c r="A502" s="36" t="s">
        <v>55</v>
      </c>
      <c r="E502" s="37" t="s">
        <v>49</v>
      </c>
    </row>
    <row r="503" spans="1:5" ht="12.75">
      <c r="A503" t="s">
        <v>56</v>
      </c>
      <c r="E503" s="35" t="s">
        <v>49</v>
      </c>
    </row>
    <row r="504" spans="1:16" ht="12.75">
      <c r="A504" s="25" t="s">
        <v>47</v>
      </c>
      <c s="29" t="s">
        <v>1274</v>
      </c>
      <c s="29" t="s">
        <v>2276</v>
      </c>
      <c s="25" t="s">
        <v>49</v>
      </c>
      <c s="30" t="s">
        <v>1572</v>
      </c>
      <c s="31" t="s">
        <v>121</v>
      </c>
      <c s="32">
        <v>1.01</v>
      </c>
      <c s="33">
        <v>0</v>
      </c>
      <c s="33">
        <f>ROUND(ROUND(H504,2)*ROUND(G504,3),2)</f>
      </c>
      <c s="31"/>
      <c r="O504">
        <f>(I504*21)/100</f>
      </c>
      <c t="s">
        <v>23</v>
      </c>
    </row>
    <row r="505" spans="1:5" ht="12.75">
      <c r="A505" s="34" t="s">
        <v>53</v>
      </c>
      <c r="E505" s="35" t="s">
        <v>1572</v>
      </c>
    </row>
    <row r="506" spans="1:5" ht="12.75">
      <c r="A506" s="36" t="s">
        <v>55</v>
      </c>
      <c r="E506" s="37" t="s">
        <v>49</v>
      </c>
    </row>
    <row r="507" spans="1:5" ht="12.75">
      <c r="A507" t="s">
        <v>56</v>
      </c>
      <c r="E507" s="35" t="s">
        <v>49</v>
      </c>
    </row>
    <row r="508" spans="1:16" ht="25.5">
      <c r="A508" s="25" t="s">
        <v>47</v>
      </c>
      <c s="29" t="s">
        <v>1518</v>
      </c>
      <c s="29" t="s">
        <v>2277</v>
      </c>
      <c s="25" t="s">
        <v>49</v>
      </c>
      <c s="30" t="s">
        <v>2278</v>
      </c>
      <c s="31" t="s">
        <v>121</v>
      </c>
      <c s="32">
        <v>5.05</v>
      </c>
      <c s="33">
        <v>0</v>
      </c>
      <c s="33">
        <f>ROUND(ROUND(H508,2)*ROUND(G508,3),2)</f>
      </c>
      <c s="31"/>
      <c r="O508">
        <f>(I508*21)/100</f>
      </c>
      <c t="s">
        <v>23</v>
      </c>
    </row>
    <row r="509" spans="1:5" ht="25.5">
      <c r="A509" s="34" t="s">
        <v>53</v>
      </c>
      <c r="E509" s="35" t="s">
        <v>2278</v>
      </c>
    </row>
    <row r="510" spans="1:5" ht="12.75">
      <c r="A510" s="36" t="s">
        <v>55</v>
      </c>
      <c r="E510" s="37" t="s">
        <v>49</v>
      </c>
    </row>
    <row r="511" spans="1:5" ht="12.75">
      <c r="A511" t="s">
        <v>56</v>
      </c>
      <c r="E511" s="35" t="s">
        <v>49</v>
      </c>
    </row>
    <row r="512" spans="1:16" ht="12.75">
      <c r="A512" s="25" t="s">
        <v>47</v>
      </c>
      <c s="29" t="s">
        <v>1521</v>
      </c>
      <c s="29" t="s">
        <v>2279</v>
      </c>
      <c s="25" t="s">
        <v>49</v>
      </c>
      <c s="30" t="s">
        <v>2280</v>
      </c>
      <c s="31" t="s">
        <v>121</v>
      </c>
      <c s="32">
        <v>2.02</v>
      </c>
      <c s="33">
        <v>0</v>
      </c>
      <c s="33">
        <f>ROUND(ROUND(H512,2)*ROUND(G512,3),2)</f>
      </c>
      <c s="31"/>
      <c r="O512">
        <f>(I512*21)/100</f>
      </c>
      <c t="s">
        <v>23</v>
      </c>
    </row>
    <row r="513" spans="1:5" ht="12.75">
      <c r="A513" s="34" t="s">
        <v>53</v>
      </c>
      <c r="E513" s="35" t="s">
        <v>2280</v>
      </c>
    </row>
    <row r="514" spans="1:5" ht="12.75">
      <c r="A514" s="36" t="s">
        <v>55</v>
      </c>
      <c r="E514" s="37" t="s">
        <v>49</v>
      </c>
    </row>
    <row r="515" spans="1:5" ht="12.75">
      <c r="A515" t="s">
        <v>56</v>
      </c>
      <c r="E515" s="35" t="s">
        <v>49</v>
      </c>
    </row>
    <row r="516" spans="1:16" ht="12.75">
      <c r="A516" s="25" t="s">
        <v>47</v>
      </c>
      <c s="29" t="s">
        <v>1525</v>
      </c>
      <c s="29" t="s">
        <v>2281</v>
      </c>
      <c s="25" t="s">
        <v>49</v>
      </c>
      <c s="30" t="s">
        <v>2282</v>
      </c>
      <c s="31" t="s">
        <v>121</v>
      </c>
      <c s="32">
        <v>5.05</v>
      </c>
      <c s="33">
        <v>0</v>
      </c>
      <c s="33">
        <f>ROUND(ROUND(H516,2)*ROUND(G516,3),2)</f>
      </c>
      <c s="31"/>
      <c r="O516">
        <f>(I516*21)/100</f>
      </c>
      <c t="s">
        <v>23</v>
      </c>
    </row>
    <row r="517" spans="1:5" ht="12.75">
      <c r="A517" s="34" t="s">
        <v>53</v>
      </c>
      <c r="E517" s="35" t="s">
        <v>2282</v>
      </c>
    </row>
    <row r="518" spans="1:5" ht="12.75">
      <c r="A518" s="36" t="s">
        <v>55</v>
      </c>
      <c r="E518" s="37" t="s">
        <v>49</v>
      </c>
    </row>
    <row r="519" spans="1:5" ht="12.75">
      <c r="A519" t="s">
        <v>56</v>
      </c>
      <c r="E519" s="35" t="s">
        <v>49</v>
      </c>
    </row>
    <row r="520" spans="1:16" ht="12.75">
      <c r="A520" s="25" t="s">
        <v>47</v>
      </c>
      <c s="29" t="s">
        <v>1529</v>
      </c>
      <c s="29" t="s">
        <v>2283</v>
      </c>
      <c s="25" t="s">
        <v>49</v>
      </c>
      <c s="30" t="s">
        <v>2284</v>
      </c>
      <c s="31" t="s">
        <v>121</v>
      </c>
      <c s="32">
        <v>1.01</v>
      </c>
      <c s="33">
        <v>0</v>
      </c>
      <c s="33">
        <f>ROUND(ROUND(H520,2)*ROUND(G520,3),2)</f>
      </c>
      <c s="31"/>
      <c r="O520">
        <f>(I520*21)/100</f>
      </c>
      <c t="s">
        <v>23</v>
      </c>
    </row>
    <row r="521" spans="1:5" ht="12.75">
      <c r="A521" s="34" t="s">
        <v>53</v>
      </c>
      <c r="E521" s="35" t="s">
        <v>2284</v>
      </c>
    </row>
    <row r="522" spans="1:5" ht="12.75">
      <c r="A522" s="36" t="s">
        <v>55</v>
      </c>
      <c r="E522" s="37" t="s">
        <v>49</v>
      </c>
    </row>
    <row r="523" spans="1:5" ht="12.75">
      <c r="A523" t="s">
        <v>56</v>
      </c>
      <c r="E523" s="35" t="s">
        <v>49</v>
      </c>
    </row>
    <row r="524" spans="1:16" ht="12.75">
      <c r="A524" s="25" t="s">
        <v>47</v>
      </c>
      <c s="29" t="s">
        <v>1533</v>
      </c>
      <c s="29" t="s">
        <v>2285</v>
      </c>
      <c s="25" t="s">
        <v>49</v>
      </c>
      <c s="30" t="s">
        <v>2286</v>
      </c>
      <c s="31" t="s">
        <v>121</v>
      </c>
      <c s="32">
        <v>5.05</v>
      </c>
      <c s="33">
        <v>0</v>
      </c>
      <c s="33">
        <f>ROUND(ROUND(H524,2)*ROUND(G524,3),2)</f>
      </c>
      <c s="31"/>
      <c r="O524">
        <f>(I524*21)/100</f>
      </c>
      <c t="s">
        <v>23</v>
      </c>
    </row>
    <row r="525" spans="1:5" ht="12.75">
      <c r="A525" s="34" t="s">
        <v>53</v>
      </c>
      <c r="E525" s="35" t="s">
        <v>2286</v>
      </c>
    </row>
    <row r="526" spans="1:5" ht="12.75">
      <c r="A526" s="36" t="s">
        <v>55</v>
      </c>
      <c r="E526" s="37" t="s">
        <v>49</v>
      </c>
    </row>
    <row r="527" spans="1:5" ht="12.75">
      <c r="A527" t="s">
        <v>56</v>
      </c>
      <c r="E527" s="35" t="s">
        <v>49</v>
      </c>
    </row>
    <row r="528" spans="1:16" ht="25.5">
      <c r="A528" s="25" t="s">
        <v>47</v>
      </c>
      <c s="29" t="s">
        <v>1537</v>
      </c>
      <c s="29" t="s">
        <v>2287</v>
      </c>
      <c s="25" t="s">
        <v>49</v>
      </c>
      <c s="30" t="s">
        <v>2288</v>
      </c>
      <c s="31" t="s">
        <v>121</v>
      </c>
      <c s="32">
        <v>4.04</v>
      </c>
      <c s="33">
        <v>0</v>
      </c>
      <c s="33">
        <f>ROUND(ROUND(H528,2)*ROUND(G528,3),2)</f>
      </c>
      <c s="31"/>
      <c r="O528">
        <f>(I528*21)/100</f>
      </c>
      <c t="s">
        <v>23</v>
      </c>
    </row>
    <row r="529" spans="1:5" ht="25.5">
      <c r="A529" s="34" t="s">
        <v>53</v>
      </c>
      <c r="E529" s="35" t="s">
        <v>2288</v>
      </c>
    </row>
    <row r="530" spans="1:5" ht="12.75">
      <c r="A530" s="36" t="s">
        <v>55</v>
      </c>
      <c r="E530" s="37" t="s">
        <v>49</v>
      </c>
    </row>
    <row r="531" spans="1:5" ht="12.75">
      <c r="A531" t="s">
        <v>56</v>
      </c>
      <c r="E531" s="35" t="s">
        <v>49</v>
      </c>
    </row>
    <row r="532" spans="1:16" ht="12.75">
      <c r="A532" s="25" t="s">
        <v>47</v>
      </c>
      <c s="29" t="s">
        <v>1541</v>
      </c>
      <c s="29" t="s">
        <v>2289</v>
      </c>
      <c s="25" t="s">
        <v>49</v>
      </c>
      <c s="30" t="s">
        <v>2290</v>
      </c>
      <c s="31" t="s">
        <v>121</v>
      </c>
      <c s="32">
        <v>2.02</v>
      </c>
      <c s="33">
        <v>0</v>
      </c>
      <c s="33">
        <f>ROUND(ROUND(H532,2)*ROUND(G532,3),2)</f>
      </c>
      <c s="31"/>
      <c r="O532">
        <f>(I532*21)/100</f>
      </c>
      <c t="s">
        <v>23</v>
      </c>
    </row>
    <row r="533" spans="1:5" ht="12.75">
      <c r="A533" s="34" t="s">
        <v>53</v>
      </c>
      <c r="E533" s="35" t="s">
        <v>2290</v>
      </c>
    </row>
    <row r="534" spans="1:5" ht="12.75">
      <c r="A534" s="36" t="s">
        <v>55</v>
      </c>
      <c r="E534" s="37" t="s">
        <v>49</v>
      </c>
    </row>
    <row r="535" spans="1:5" ht="12.75">
      <c r="A535" t="s">
        <v>56</v>
      </c>
      <c r="E535" s="35" t="s">
        <v>49</v>
      </c>
    </row>
    <row r="536" spans="1:16" ht="12.75">
      <c r="A536" s="25" t="s">
        <v>47</v>
      </c>
      <c s="29" t="s">
        <v>1545</v>
      </c>
      <c s="29" t="s">
        <v>2291</v>
      </c>
      <c s="25" t="s">
        <v>49</v>
      </c>
      <c s="30" t="s">
        <v>2292</v>
      </c>
      <c s="31" t="s">
        <v>121</v>
      </c>
      <c s="32">
        <v>2.02</v>
      </c>
      <c s="33">
        <v>0</v>
      </c>
      <c s="33">
        <f>ROUND(ROUND(H536,2)*ROUND(G536,3),2)</f>
      </c>
      <c s="31"/>
      <c r="O536">
        <f>(I536*21)/100</f>
      </c>
      <c t="s">
        <v>23</v>
      </c>
    </row>
    <row r="537" spans="1:5" ht="12.75">
      <c r="A537" s="34" t="s">
        <v>53</v>
      </c>
      <c r="E537" s="35" t="s">
        <v>2292</v>
      </c>
    </row>
    <row r="538" spans="1:5" ht="12.75">
      <c r="A538" s="36" t="s">
        <v>55</v>
      </c>
      <c r="E538" s="37" t="s">
        <v>49</v>
      </c>
    </row>
    <row r="539" spans="1:5" ht="12.75">
      <c r="A539" t="s">
        <v>56</v>
      </c>
      <c r="E539" s="35" t="s">
        <v>49</v>
      </c>
    </row>
    <row r="540" spans="1:16" ht="25.5">
      <c r="A540" s="25" t="s">
        <v>47</v>
      </c>
      <c s="29" t="s">
        <v>1548</v>
      </c>
      <c s="29" t="s">
        <v>2293</v>
      </c>
      <c s="25" t="s">
        <v>49</v>
      </c>
      <c s="30" t="s">
        <v>1609</v>
      </c>
      <c s="31" t="s">
        <v>121</v>
      </c>
      <c s="32">
        <v>3.03</v>
      </c>
      <c s="33">
        <v>0</v>
      </c>
      <c s="33">
        <f>ROUND(ROUND(H540,2)*ROUND(G540,3),2)</f>
      </c>
      <c s="31"/>
      <c r="O540">
        <f>(I540*21)/100</f>
      </c>
      <c t="s">
        <v>23</v>
      </c>
    </row>
    <row r="541" spans="1:5" ht="25.5">
      <c r="A541" s="34" t="s">
        <v>53</v>
      </c>
      <c r="E541" s="35" t="s">
        <v>1609</v>
      </c>
    </row>
    <row r="542" spans="1:5" ht="12.75">
      <c r="A542" s="36" t="s">
        <v>55</v>
      </c>
      <c r="E542" s="37" t="s">
        <v>49</v>
      </c>
    </row>
    <row r="543" spans="1:5" ht="12.75">
      <c r="A543" t="s">
        <v>56</v>
      </c>
      <c r="E543" s="35" t="s">
        <v>49</v>
      </c>
    </row>
    <row r="544" spans="1:16" ht="12.75">
      <c r="A544" s="25" t="s">
        <v>47</v>
      </c>
      <c s="29" t="s">
        <v>1552</v>
      </c>
      <c s="29" t="s">
        <v>2294</v>
      </c>
      <c s="25" t="s">
        <v>49</v>
      </c>
      <c s="30" t="s">
        <v>1613</v>
      </c>
      <c s="31" t="s">
        <v>121</v>
      </c>
      <c s="32">
        <v>2</v>
      </c>
      <c s="33">
        <v>0</v>
      </c>
      <c s="33">
        <f>ROUND(ROUND(H544,2)*ROUND(G544,3),2)</f>
      </c>
      <c s="31"/>
      <c r="O544">
        <f>(I544*21)/100</f>
      </c>
      <c t="s">
        <v>23</v>
      </c>
    </row>
    <row r="545" spans="1:5" ht="12.75">
      <c r="A545" s="34" t="s">
        <v>53</v>
      </c>
      <c r="E545" s="35" t="s">
        <v>1613</v>
      </c>
    </row>
    <row r="546" spans="1:5" ht="38.25">
      <c r="A546" s="36" t="s">
        <v>55</v>
      </c>
      <c r="E546" s="37" t="s">
        <v>1614</v>
      </c>
    </row>
    <row r="547" spans="1:5" ht="12.75">
      <c r="A547" t="s">
        <v>56</v>
      </c>
      <c r="E547" s="35" t="s">
        <v>49</v>
      </c>
    </row>
    <row r="548" spans="1:16" ht="12.75">
      <c r="A548" s="25" t="s">
        <v>47</v>
      </c>
      <c s="29" t="s">
        <v>1556</v>
      </c>
      <c s="29" t="s">
        <v>2295</v>
      </c>
      <c s="25" t="s">
        <v>49</v>
      </c>
      <c s="30" t="s">
        <v>2296</v>
      </c>
      <c s="31" t="s">
        <v>121</v>
      </c>
      <c s="32">
        <v>1</v>
      </c>
      <c s="33">
        <v>0</v>
      </c>
      <c s="33">
        <f>ROUND(ROUND(H548,2)*ROUND(G548,3),2)</f>
      </c>
      <c s="31" t="s">
        <v>1075</v>
      </c>
      <c r="O548">
        <f>(I548*21)/100</f>
      </c>
      <c t="s">
        <v>23</v>
      </c>
    </row>
    <row r="549" spans="1:5" ht="12.75">
      <c r="A549" s="34" t="s">
        <v>53</v>
      </c>
      <c r="E549" s="35" t="s">
        <v>2297</v>
      </c>
    </row>
    <row r="550" spans="1:5" ht="12.75">
      <c r="A550" s="36" t="s">
        <v>55</v>
      </c>
      <c r="E550" s="37" t="s">
        <v>49</v>
      </c>
    </row>
    <row r="551" spans="1:5" ht="12.75">
      <c r="A551" t="s">
        <v>56</v>
      </c>
      <c r="E551" s="35" t="s">
        <v>49</v>
      </c>
    </row>
    <row r="552" spans="1:16" ht="12.75">
      <c r="A552" s="25" t="s">
        <v>47</v>
      </c>
      <c s="29" t="s">
        <v>1559</v>
      </c>
      <c s="29" t="s">
        <v>2298</v>
      </c>
      <c s="25" t="s">
        <v>49</v>
      </c>
      <c s="30" t="s">
        <v>2299</v>
      </c>
      <c s="31" t="s">
        <v>121</v>
      </c>
      <c s="32">
        <v>2.02</v>
      </c>
      <c s="33">
        <v>0</v>
      </c>
      <c s="33">
        <f>ROUND(ROUND(H552,2)*ROUND(G552,3),2)</f>
      </c>
      <c s="31" t="s">
        <v>1075</v>
      </c>
      <c r="O552">
        <f>(I552*21)/100</f>
      </c>
      <c t="s">
        <v>23</v>
      </c>
    </row>
    <row r="553" spans="1:5" ht="12.75">
      <c r="A553" s="34" t="s">
        <v>53</v>
      </c>
      <c r="E553" s="35" t="s">
        <v>2299</v>
      </c>
    </row>
    <row r="554" spans="1:5" ht="12.75">
      <c r="A554" s="36" t="s">
        <v>55</v>
      </c>
      <c r="E554" s="37" t="s">
        <v>49</v>
      </c>
    </row>
    <row r="555" spans="1:5" ht="12.75">
      <c r="A555" t="s">
        <v>56</v>
      </c>
      <c r="E555" s="35" t="s">
        <v>49</v>
      </c>
    </row>
    <row r="556" spans="1:16" ht="12.75">
      <c r="A556" s="25" t="s">
        <v>47</v>
      </c>
      <c s="29" t="s">
        <v>1562</v>
      </c>
      <c s="29" t="s">
        <v>2300</v>
      </c>
      <c s="25" t="s">
        <v>49</v>
      </c>
      <c s="30" t="s">
        <v>2301</v>
      </c>
      <c s="31" t="s">
        <v>121</v>
      </c>
      <c s="32">
        <v>1.01</v>
      </c>
      <c s="33">
        <v>0</v>
      </c>
      <c s="33">
        <f>ROUND(ROUND(H556,2)*ROUND(G556,3),2)</f>
      </c>
      <c s="31" t="s">
        <v>1075</v>
      </c>
      <c r="O556">
        <f>(I556*21)/100</f>
      </c>
      <c t="s">
        <v>23</v>
      </c>
    </row>
    <row r="557" spans="1:5" ht="12.75">
      <c r="A557" s="34" t="s">
        <v>53</v>
      </c>
      <c r="E557" s="35" t="s">
        <v>2301</v>
      </c>
    </row>
    <row r="558" spans="1:5" ht="12.75">
      <c r="A558" s="36" t="s">
        <v>55</v>
      </c>
      <c r="E558" s="37" t="s">
        <v>49</v>
      </c>
    </row>
    <row r="559" spans="1:5" ht="12.75">
      <c r="A559" t="s">
        <v>56</v>
      </c>
      <c r="E559" s="35" t="s">
        <v>49</v>
      </c>
    </row>
    <row r="560" spans="1:16" ht="12.75">
      <c r="A560" s="25" t="s">
        <v>47</v>
      </c>
      <c s="29" t="s">
        <v>1566</v>
      </c>
      <c s="29" t="s">
        <v>2302</v>
      </c>
      <c s="25" t="s">
        <v>49</v>
      </c>
      <c s="30" t="s">
        <v>2303</v>
      </c>
      <c s="31" t="s">
        <v>121</v>
      </c>
      <c s="32">
        <v>1.01</v>
      </c>
      <c s="33">
        <v>0</v>
      </c>
      <c s="33">
        <f>ROUND(ROUND(H560,2)*ROUND(G560,3),2)</f>
      </c>
      <c s="31" t="s">
        <v>1075</v>
      </c>
      <c r="O560">
        <f>(I560*21)/100</f>
      </c>
      <c t="s">
        <v>23</v>
      </c>
    </row>
    <row r="561" spans="1:5" ht="12.75">
      <c r="A561" s="34" t="s">
        <v>53</v>
      </c>
      <c r="E561" s="35" t="s">
        <v>2303</v>
      </c>
    </row>
    <row r="562" spans="1:5" ht="12.75">
      <c r="A562" s="36" t="s">
        <v>55</v>
      </c>
      <c r="E562" s="37" t="s">
        <v>49</v>
      </c>
    </row>
    <row r="563" spans="1:5" ht="12.75">
      <c r="A563" t="s">
        <v>56</v>
      </c>
      <c r="E563" s="35" t="s">
        <v>49</v>
      </c>
    </row>
    <row r="564" spans="1:16" ht="25.5">
      <c r="A564" s="25" t="s">
        <v>47</v>
      </c>
      <c s="29" t="s">
        <v>1570</v>
      </c>
      <c s="29" t="s">
        <v>2304</v>
      </c>
      <c s="25" t="s">
        <v>49</v>
      </c>
      <c s="30" t="s">
        <v>2305</v>
      </c>
      <c s="31" t="s">
        <v>121</v>
      </c>
      <c s="32">
        <v>1.01</v>
      </c>
      <c s="33">
        <v>0</v>
      </c>
      <c s="33">
        <f>ROUND(ROUND(H564,2)*ROUND(G564,3),2)</f>
      </c>
      <c s="31" t="s">
        <v>1075</v>
      </c>
      <c r="O564">
        <f>(I564*21)/100</f>
      </c>
      <c t="s">
        <v>23</v>
      </c>
    </row>
    <row r="565" spans="1:5" ht="25.5">
      <c r="A565" s="34" t="s">
        <v>53</v>
      </c>
      <c r="E565" s="35" t="s">
        <v>2305</v>
      </c>
    </row>
    <row r="566" spans="1:5" ht="12.75">
      <c r="A566" s="36" t="s">
        <v>55</v>
      </c>
      <c r="E566" s="37" t="s">
        <v>49</v>
      </c>
    </row>
    <row r="567" spans="1:5" ht="12.75">
      <c r="A567" t="s">
        <v>56</v>
      </c>
      <c r="E567" s="35" t="s">
        <v>49</v>
      </c>
    </row>
    <row r="568" spans="1:16" ht="25.5">
      <c r="A568" s="25" t="s">
        <v>47</v>
      </c>
      <c s="29" t="s">
        <v>1573</v>
      </c>
      <c s="29" t="s">
        <v>2306</v>
      </c>
      <c s="25" t="s">
        <v>49</v>
      </c>
      <c s="30" t="s">
        <v>2307</v>
      </c>
      <c s="31" t="s">
        <v>121</v>
      </c>
      <c s="32">
        <v>1.01</v>
      </c>
      <c s="33">
        <v>0</v>
      </c>
      <c s="33">
        <f>ROUND(ROUND(H568,2)*ROUND(G568,3),2)</f>
      </c>
      <c s="31" t="s">
        <v>1075</v>
      </c>
      <c r="O568">
        <f>(I568*21)/100</f>
      </c>
      <c t="s">
        <v>23</v>
      </c>
    </row>
    <row r="569" spans="1:5" ht="25.5">
      <c r="A569" s="34" t="s">
        <v>53</v>
      </c>
      <c r="E569" s="35" t="s">
        <v>2307</v>
      </c>
    </row>
    <row r="570" spans="1:5" ht="12.75">
      <c r="A570" s="36" t="s">
        <v>55</v>
      </c>
      <c r="E570" s="37" t="s">
        <v>49</v>
      </c>
    </row>
    <row r="571" spans="1:5" ht="12.75">
      <c r="A571" t="s">
        <v>56</v>
      </c>
      <c r="E571" s="35" t="s">
        <v>49</v>
      </c>
    </row>
    <row r="572" spans="1:16" ht="25.5">
      <c r="A572" s="25" t="s">
        <v>47</v>
      </c>
      <c s="29" t="s">
        <v>1576</v>
      </c>
      <c s="29" t="s">
        <v>2308</v>
      </c>
      <c s="25" t="s">
        <v>49</v>
      </c>
      <c s="30" t="s">
        <v>2309</v>
      </c>
      <c s="31" t="s">
        <v>121</v>
      </c>
      <c s="32">
        <v>1.01</v>
      </c>
      <c s="33">
        <v>0</v>
      </c>
      <c s="33">
        <f>ROUND(ROUND(H572,2)*ROUND(G572,3),2)</f>
      </c>
      <c s="31" t="s">
        <v>1075</v>
      </c>
      <c r="O572">
        <f>(I572*21)/100</f>
      </c>
      <c t="s">
        <v>23</v>
      </c>
    </row>
    <row r="573" spans="1:5" ht="25.5">
      <c r="A573" s="34" t="s">
        <v>53</v>
      </c>
      <c r="E573" s="35" t="s">
        <v>2309</v>
      </c>
    </row>
    <row r="574" spans="1:5" ht="12.75">
      <c r="A574" s="36" t="s">
        <v>55</v>
      </c>
      <c r="E574" s="37" t="s">
        <v>49</v>
      </c>
    </row>
    <row r="575" spans="1:5" ht="12.75">
      <c r="A575" t="s">
        <v>56</v>
      </c>
      <c r="E575" s="35" t="s">
        <v>49</v>
      </c>
    </row>
    <row r="576" spans="1:16" ht="25.5">
      <c r="A576" s="25" t="s">
        <v>47</v>
      </c>
      <c s="29" t="s">
        <v>1579</v>
      </c>
      <c s="29" t="s">
        <v>2310</v>
      </c>
      <c s="25" t="s">
        <v>49</v>
      </c>
      <c s="30" t="s">
        <v>2311</v>
      </c>
      <c s="31" t="s">
        <v>121</v>
      </c>
      <c s="32">
        <v>1.01</v>
      </c>
      <c s="33">
        <v>0</v>
      </c>
      <c s="33">
        <f>ROUND(ROUND(H576,2)*ROUND(G576,3),2)</f>
      </c>
      <c s="31" t="s">
        <v>1075</v>
      </c>
      <c r="O576">
        <f>(I576*21)/100</f>
      </c>
      <c t="s">
        <v>23</v>
      </c>
    </row>
    <row r="577" spans="1:5" ht="25.5">
      <c r="A577" s="34" t="s">
        <v>53</v>
      </c>
      <c r="E577" s="35" t="s">
        <v>2311</v>
      </c>
    </row>
    <row r="578" spans="1:5" ht="12.75">
      <c r="A578" s="36" t="s">
        <v>55</v>
      </c>
      <c r="E578" s="37" t="s">
        <v>49</v>
      </c>
    </row>
    <row r="579" spans="1:5" ht="12.75">
      <c r="A579" t="s">
        <v>56</v>
      </c>
      <c r="E579" s="35" t="s">
        <v>49</v>
      </c>
    </row>
    <row r="580" spans="1:16" ht="12.75">
      <c r="A580" s="25" t="s">
        <v>47</v>
      </c>
      <c s="29" t="s">
        <v>1582</v>
      </c>
      <c s="29" t="s">
        <v>2312</v>
      </c>
      <c s="25" t="s">
        <v>49</v>
      </c>
      <c s="30" t="s">
        <v>2313</v>
      </c>
      <c s="31" t="s">
        <v>121</v>
      </c>
      <c s="32">
        <v>1.01</v>
      </c>
      <c s="33">
        <v>0</v>
      </c>
      <c s="33">
        <f>ROUND(ROUND(H580,2)*ROUND(G580,3),2)</f>
      </c>
      <c s="31" t="s">
        <v>1075</v>
      </c>
      <c r="O580">
        <f>(I580*21)/100</f>
      </c>
      <c t="s">
        <v>23</v>
      </c>
    </row>
    <row r="581" spans="1:5" ht="12.75">
      <c r="A581" s="34" t="s">
        <v>53</v>
      </c>
      <c r="E581" s="35" t="s">
        <v>2314</v>
      </c>
    </row>
    <row r="582" spans="1:5" ht="12.75">
      <c r="A582" s="36" t="s">
        <v>55</v>
      </c>
      <c r="E582" s="37" t="s">
        <v>49</v>
      </c>
    </row>
    <row r="583" spans="1:5" ht="12.75">
      <c r="A583" t="s">
        <v>56</v>
      </c>
      <c r="E583" s="35" t="s">
        <v>49</v>
      </c>
    </row>
    <row r="584" spans="1:16" ht="12.75">
      <c r="A584" s="25" t="s">
        <v>47</v>
      </c>
      <c s="29" t="s">
        <v>1585</v>
      </c>
      <c s="29" t="s">
        <v>2315</v>
      </c>
      <c s="25" t="s">
        <v>49</v>
      </c>
      <c s="30" t="s">
        <v>2316</v>
      </c>
      <c s="31" t="s">
        <v>121</v>
      </c>
      <c s="32">
        <v>1.01</v>
      </c>
      <c s="33">
        <v>0</v>
      </c>
      <c s="33">
        <f>ROUND(ROUND(H584,2)*ROUND(G584,3),2)</f>
      </c>
      <c s="31" t="s">
        <v>1075</v>
      </c>
      <c r="O584">
        <f>(I584*21)/100</f>
      </c>
      <c t="s">
        <v>23</v>
      </c>
    </row>
    <row r="585" spans="1:5" ht="12.75">
      <c r="A585" s="34" t="s">
        <v>53</v>
      </c>
      <c r="E585" s="35" t="s">
        <v>2316</v>
      </c>
    </row>
    <row r="586" spans="1:5" ht="12.75">
      <c r="A586" s="36" t="s">
        <v>55</v>
      </c>
      <c r="E586" s="37" t="s">
        <v>49</v>
      </c>
    </row>
    <row r="587" spans="1:5" ht="12.75">
      <c r="A587" t="s">
        <v>56</v>
      </c>
      <c r="E587" s="35" t="s">
        <v>49</v>
      </c>
    </row>
    <row r="588" spans="1:16" ht="12.75">
      <c r="A588" s="25" t="s">
        <v>47</v>
      </c>
      <c s="29" t="s">
        <v>1588</v>
      </c>
      <c s="29" t="s">
        <v>2317</v>
      </c>
      <c s="25" t="s">
        <v>49</v>
      </c>
      <c s="30" t="s">
        <v>2318</v>
      </c>
      <c s="31" t="s">
        <v>121</v>
      </c>
      <c s="32">
        <v>1.01</v>
      </c>
      <c s="33">
        <v>0</v>
      </c>
      <c s="33">
        <f>ROUND(ROUND(H588,2)*ROUND(G588,3),2)</f>
      </c>
      <c s="31" t="s">
        <v>1075</v>
      </c>
      <c r="O588">
        <f>(I588*21)/100</f>
      </c>
      <c t="s">
        <v>23</v>
      </c>
    </row>
    <row r="589" spans="1:5" ht="12.75">
      <c r="A589" s="34" t="s">
        <v>53</v>
      </c>
      <c r="E589" s="35" t="s">
        <v>2318</v>
      </c>
    </row>
    <row r="590" spans="1:5" ht="12.75">
      <c r="A590" s="36" t="s">
        <v>55</v>
      </c>
      <c r="E590" s="37" t="s">
        <v>49</v>
      </c>
    </row>
    <row r="591" spans="1:5" ht="12.75">
      <c r="A591" t="s">
        <v>56</v>
      </c>
      <c r="E591" s="35" t="s">
        <v>49</v>
      </c>
    </row>
    <row r="592" spans="1:16" ht="12.75">
      <c r="A592" s="25" t="s">
        <v>47</v>
      </c>
      <c s="29" t="s">
        <v>1591</v>
      </c>
      <c s="29" t="s">
        <v>2319</v>
      </c>
      <c s="25" t="s">
        <v>49</v>
      </c>
      <c s="30" t="s">
        <v>2320</v>
      </c>
      <c s="31" t="s">
        <v>121</v>
      </c>
      <c s="32">
        <v>2.02</v>
      </c>
      <c s="33">
        <v>0</v>
      </c>
      <c s="33">
        <f>ROUND(ROUND(H592,2)*ROUND(G592,3),2)</f>
      </c>
      <c s="31" t="s">
        <v>1075</v>
      </c>
      <c r="O592">
        <f>(I592*21)/100</f>
      </c>
      <c t="s">
        <v>23</v>
      </c>
    </row>
    <row r="593" spans="1:5" ht="12.75">
      <c r="A593" s="34" t="s">
        <v>53</v>
      </c>
      <c r="E593" s="35" t="s">
        <v>2320</v>
      </c>
    </row>
    <row r="594" spans="1:5" ht="12.75">
      <c r="A594" s="36" t="s">
        <v>55</v>
      </c>
      <c r="E594" s="37" t="s">
        <v>49</v>
      </c>
    </row>
    <row r="595" spans="1:5" ht="12.75">
      <c r="A595" t="s">
        <v>56</v>
      </c>
      <c r="E595" s="35" t="s">
        <v>49</v>
      </c>
    </row>
    <row r="596" spans="1:16" ht="12.75">
      <c r="A596" s="25" t="s">
        <v>47</v>
      </c>
      <c s="29" t="s">
        <v>1603</v>
      </c>
      <c s="29" t="s">
        <v>2321</v>
      </c>
      <c s="25" t="s">
        <v>49</v>
      </c>
      <c s="30" t="s">
        <v>2322</v>
      </c>
      <c s="31" t="s">
        <v>121</v>
      </c>
      <c s="32">
        <v>1.01</v>
      </c>
      <c s="33">
        <v>0</v>
      </c>
      <c s="33">
        <f>ROUND(ROUND(H596,2)*ROUND(G596,3),2)</f>
      </c>
      <c s="31" t="s">
        <v>1075</v>
      </c>
      <c r="O596">
        <f>(I596*21)/100</f>
      </c>
      <c t="s">
        <v>23</v>
      </c>
    </row>
    <row r="597" spans="1:5" ht="12.75">
      <c r="A597" s="34" t="s">
        <v>53</v>
      </c>
      <c r="E597" s="35" t="s">
        <v>2322</v>
      </c>
    </row>
    <row r="598" spans="1:5" ht="12.75">
      <c r="A598" s="36" t="s">
        <v>55</v>
      </c>
      <c r="E598" s="37" t="s">
        <v>49</v>
      </c>
    </row>
    <row r="599" spans="1:5" ht="12.75">
      <c r="A599" t="s">
        <v>56</v>
      </c>
      <c r="E599" s="35" t="s">
        <v>49</v>
      </c>
    </row>
    <row r="600" spans="1:16" ht="12.75">
      <c r="A600" s="25" t="s">
        <v>47</v>
      </c>
      <c s="29" t="s">
        <v>1607</v>
      </c>
      <c s="29" t="s">
        <v>2323</v>
      </c>
      <c s="25" t="s">
        <v>49</v>
      </c>
      <c s="30" t="s">
        <v>2324</v>
      </c>
      <c s="31" t="s">
        <v>121</v>
      </c>
      <c s="32">
        <v>1.01</v>
      </c>
      <c s="33">
        <v>0</v>
      </c>
      <c s="33">
        <f>ROUND(ROUND(H600,2)*ROUND(G600,3),2)</f>
      </c>
      <c s="31" t="s">
        <v>1075</v>
      </c>
      <c r="O600">
        <f>(I600*21)/100</f>
      </c>
      <c t="s">
        <v>23</v>
      </c>
    </row>
    <row r="601" spans="1:5" ht="25.5">
      <c r="A601" s="34" t="s">
        <v>53</v>
      </c>
      <c r="E601" s="35" t="s">
        <v>2325</v>
      </c>
    </row>
    <row r="602" spans="1:5" ht="12.75">
      <c r="A602" s="36" t="s">
        <v>55</v>
      </c>
      <c r="E602" s="37" t="s">
        <v>49</v>
      </c>
    </row>
    <row r="603" spans="1:5" ht="12.75">
      <c r="A603" t="s">
        <v>56</v>
      </c>
      <c r="E603" s="35" t="s">
        <v>49</v>
      </c>
    </row>
    <row r="604" spans="1:16" ht="12.75">
      <c r="A604" s="25" t="s">
        <v>47</v>
      </c>
      <c s="29" t="s">
        <v>1611</v>
      </c>
      <c s="29" t="s">
        <v>1670</v>
      </c>
      <c s="25" t="s">
        <v>49</v>
      </c>
      <c s="30" t="s">
        <v>1671</v>
      </c>
      <c s="31" t="s">
        <v>121</v>
      </c>
      <c s="32">
        <v>2</v>
      </c>
      <c s="33">
        <v>0</v>
      </c>
      <c s="33">
        <f>ROUND(ROUND(H604,2)*ROUND(G604,3),2)</f>
      </c>
      <c s="31"/>
      <c r="O604">
        <f>(I604*21)/100</f>
      </c>
      <c t="s">
        <v>23</v>
      </c>
    </row>
    <row r="605" spans="1:5" ht="12.75">
      <c r="A605" s="34" t="s">
        <v>53</v>
      </c>
      <c r="E605" s="35" t="s">
        <v>1672</v>
      </c>
    </row>
    <row r="606" spans="1:5" ht="12.75">
      <c r="A606" s="36" t="s">
        <v>55</v>
      </c>
      <c r="E606" s="37" t="s">
        <v>49</v>
      </c>
    </row>
    <row r="607" spans="1:5" ht="12.75">
      <c r="A607" t="s">
        <v>56</v>
      </c>
      <c r="E607" s="35" t="s">
        <v>49</v>
      </c>
    </row>
    <row r="608" spans="1:16" ht="12.75">
      <c r="A608" s="25" t="s">
        <v>47</v>
      </c>
      <c s="29" t="s">
        <v>1338</v>
      </c>
      <c s="29" t="s">
        <v>1674</v>
      </c>
      <c s="25" t="s">
        <v>49</v>
      </c>
      <c s="30" t="s">
        <v>1675</v>
      </c>
      <c s="31" t="s">
        <v>97</v>
      </c>
      <c s="32">
        <v>0</v>
      </c>
      <c s="33">
        <v>0</v>
      </c>
      <c s="33">
        <f>ROUND(ROUND(H608,2)*ROUND(G608,3),2)</f>
      </c>
      <c s="31"/>
      <c r="O608">
        <f>(I608*21)/100</f>
      </c>
      <c t="s">
        <v>23</v>
      </c>
    </row>
    <row r="609" spans="1:5" ht="12.75">
      <c r="A609" s="34" t="s">
        <v>53</v>
      </c>
      <c r="E609" s="35" t="s">
        <v>49</v>
      </c>
    </row>
    <row r="610" spans="1:5" ht="229.5">
      <c r="A610" s="36" t="s">
        <v>55</v>
      </c>
      <c r="E610" s="37" t="s">
        <v>2326</v>
      </c>
    </row>
    <row r="611" spans="1:5" ht="12.75">
      <c r="A611" t="s">
        <v>56</v>
      </c>
      <c r="E611" s="35" t="s">
        <v>49</v>
      </c>
    </row>
    <row r="612" spans="1:16" ht="25.5">
      <c r="A612" s="25" t="s">
        <v>47</v>
      </c>
      <c s="29" t="s">
        <v>1343</v>
      </c>
      <c s="29" t="s">
        <v>1683</v>
      </c>
      <c s="25" t="s">
        <v>49</v>
      </c>
      <c s="30" t="s">
        <v>1684</v>
      </c>
      <c s="31" t="s">
        <v>142</v>
      </c>
      <c s="32">
        <v>10.26</v>
      </c>
      <c s="33">
        <v>0</v>
      </c>
      <c s="33">
        <f>ROUND(ROUND(H612,2)*ROUND(G612,3),2)</f>
      </c>
      <c s="31" t="s">
        <v>1075</v>
      </c>
      <c r="O612">
        <f>(I612*21)/100</f>
      </c>
      <c t="s">
        <v>23</v>
      </c>
    </row>
    <row r="613" spans="1:5" ht="25.5">
      <c r="A613" s="34" t="s">
        <v>53</v>
      </c>
      <c r="E613" s="35" t="s">
        <v>1685</v>
      </c>
    </row>
    <row r="614" spans="1:5" ht="51">
      <c r="A614" s="36" t="s">
        <v>55</v>
      </c>
      <c r="E614" s="37" t="s">
        <v>2327</v>
      </c>
    </row>
    <row r="615" spans="1:5" ht="12.75">
      <c r="A615" t="s">
        <v>56</v>
      </c>
      <c r="E615" s="35" t="s">
        <v>49</v>
      </c>
    </row>
    <row r="616" spans="1:16" ht="25.5">
      <c r="A616" s="25" t="s">
        <v>47</v>
      </c>
      <c s="29" t="s">
        <v>1354</v>
      </c>
      <c s="29" t="s">
        <v>2328</v>
      </c>
      <c s="25" t="s">
        <v>49</v>
      </c>
      <c s="30" t="s">
        <v>2329</v>
      </c>
      <c s="31" t="s">
        <v>142</v>
      </c>
      <c s="32">
        <v>18.12</v>
      </c>
      <c s="33">
        <v>0</v>
      </c>
      <c s="33">
        <f>ROUND(ROUND(H616,2)*ROUND(G616,3),2)</f>
      </c>
      <c s="31" t="s">
        <v>1075</v>
      </c>
      <c r="O616">
        <f>(I616*21)/100</f>
      </c>
      <c t="s">
        <v>23</v>
      </c>
    </row>
    <row r="617" spans="1:5" ht="25.5">
      <c r="A617" s="34" t="s">
        <v>53</v>
      </c>
      <c r="E617" s="35" t="s">
        <v>2330</v>
      </c>
    </row>
    <row r="618" spans="1:5" ht="25.5">
      <c r="A618" s="36" t="s">
        <v>55</v>
      </c>
      <c r="E618" s="37" t="s">
        <v>2331</v>
      </c>
    </row>
    <row r="619" spans="1:5" ht="12.75">
      <c r="A619" t="s">
        <v>56</v>
      </c>
      <c r="E619" s="35" t="s">
        <v>49</v>
      </c>
    </row>
    <row r="620" spans="1:16" ht="25.5">
      <c r="A620" s="25" t="s">
        <v>47</v>
      </c>
      <c s="29" t="s">
        <v>1359</v>
      </c>
      <c s="29" t="s">
        <v>2332</v>
      </c>
      <c s="25" t="s">
        <v>49</v>
      </c>
      <c s="30" t="s">
        <v>2333</v>
      </c>
      <c s="31" t="s">
        <v>142</v>
      </c>
      <c s="32">
        <v>151.8</v>
      </c>
      <c s="33">
        <v>0</v>
      </c>
      <c s="33">
        <f>ROUND(ROUND(H620,2)*ROUND(G620,3),2)</f>
      </c>
      <c s="31" t="s">
        <v>1075</v>
      </c>
      <c r="O620">
        <f>(I620*21)/100</f>
      </c>
      <c t="s">
        <v>23</v>
      </c>
    </row>
    <row r="621" spans="1:5" ht="25.5">
      <c r="A621" s="34" t="s">
        <v>53</v>
      </c>
      <c r="E621" s="35" t="s">
        <v>2334</v>
      </c>
    </row>
    <row r="622" spans="1:5" ht="25.5">
      <c r="A622" s="36" t="s">
        <v>55</v>
      </c>
      <c r="E622" s="37" t="s">
        <v>2335</v>
      </c>
    </row>
    <row r="623" spans="1:5" ht="12.75">
      <c r="A623" t="s">
        <v>56</v>
      </c>
      <c r="E623" s="35" t="s">
        <v>49</v>
      </c>
    </row>
    <row r="624" spans="1:16" ht="12.75">
      <c r="A624" s="25" t="s">
        <v>47</v>
      </c>
      <c s="29" t="s">
        <v>1364</v>
      </c>
      <c s="29" t="s">
        <v>2336</v>
      </c>
      <c s="25" t="s">
        <v>49</v>
      </c>
      <c s="30" t="s">
        <v>2337</v>
      </c>
      <c s="31" t="s">
        <v>142</v>
      </c>
      <c s="32">
        <v>56</v>
      </c>
      <c s="33">
        <v>0</v>
      </c>
      <c s="33">
        <f>ROUND(ROUND(H624,2)*ROUND(G624,3),2)</f>
      </c>
      <c s="31" t="s">
        <v>1075</v>
      </c>
      <c r="O624">
        <f>(I624*21)/100</f>
      </c>
      <c t="s">
        <v>23</v>
      </c>
    </row>
    <row r="625" spans="1:5" ht="38.25">
      <c r="A625" s="34" t="s">
        <v>53</v>
      </c>
      <c r="E625" s="35" t="s">
        <v>2338</v>
      </c>
    </row>
    <row r="626" spans="1:5" ht="12.75">
      <c r="A626" s="36" t="s">
        <v>55</v>
      </c>
      <c r="E626" s="37" t="s">
        <v>2339</v>
      </c>
    </row>
    <row r="627" spans="1:5" ht="12.75">
      <c r="A627" t="s">
        <v>56</v>
      </c>
      <c r="E627" s="35" t="s">
        <v>49</v>
      </c>
    </row>
    <row r="628" spans="1:16" ht="25.5">
      <c r="A628" s="25" t="s">
        <v>47</v>
      </c>
      <c s="29" t="s">
        <v>1369</v>
      </c>
      <c s="29" t="s">
        <v>2340</v>
      </c>
      <c s="25" t="s">
        <v>49</v>
      </c>
      <c s="30" t="s">
        <v>2341</v>
      </c>
      <c s="31" t="s">
        <v>121</v>
      </c>
      <c s="32">
        <v>1</v>
      </c>
      <c s="33">
        <v>0</v>
      </c>
      <c s="33">
        <f>ROUND(ROUND(H628,2)*ROUND(G628,3),2)</f>
      </c>
      <c s="31" t="s">
        <v>1075</v>
      </c>
      <c r="O628">
        <f>(I628*21)/100</f>
      </c>
      <c t="s">
        <v>23</v>
      </c>
    </row>
    <row r="629" spans="1:5" ht="25.5">
      <c r="A629" s="34" t="s">
        <v>53</v>
      </c>
      <c r="E629" s="35" t="s">
        <v>2342</v>
      </c>
    </row>
    <row r="630" spans="1:5" ht="25.5">
      <c r="A630" s="36" t="s">
        <v>55</v>
      </c>
      <c r="E630" s="37" t="s">
        <v>2343</v>
      </c>
    </row>
    <row r="631" spans="1:5" ht="12.75">
      <c r="A631" t="s">
        <v>56</v>
      </c>
      <c r="E631" s="35" t="s">
        <v>49</v>
      </c>
    </row>
    <row r="632" spans="1:16" ht="25.5">
      <c r="A632" s="25" t="s">
        <v>47</v>
      </c>
      <c s="29" t="s">
        <v>1374</v>
      </c>
      <c s="29" t="s">
        <v>2344</v>
      </c>
      <c s="25" t="s">
        <v>49</v>
      </c>
      <c s="30" t="s">
        <v>2345</v>
      </c>
      <c s="31" t="s">
        <v>121</v>
      </c>
      <c s="32">
        <v>1</v>
      </c>
      <c s="33">
        <v>0</v>
      </c>
      <c s="33">
        <f>ROUND(ROUND(H632,2)*ROUND(G632,3),2)</f>
      </c>
      <c s="31" t="s">
        <v>1075</v>
      </c>
      <c r="O632">
        <f>(I632*21)/100</f>
      </c>
      <c t="s">
        <v>23</v>
      </c>
    </row>
    <row r="633" spans="1:5" ht="25.5">
      <c r="A633" s="34" t="s">
        <v>53</v>
      </c>
      <c r="E633" s="35" t="s">
        <v>2346</v>
      </c>
    </row>
    <row r="634" spans="1:5" ht="25.5">
      <c r="A634" s="36" t="s">
        <v>55</v>
      </c>
      <c r="E634" s="37" t="s">
        <v>2347</v>
      </c>
    </row>
    <row r="635" spans="1:5" ht="12.75">
      <c r="A635" t="s">
        <v>56</v>
      </c>
      <c r="E635" s="35" t="s">
        <v>49</v>
      </c>
    </row>
    <row r="636" spans="1:16" ht="25.5">
      <c r="A636" s="25" t="s">
        <v>47</v>
      </c>
      <c s="29" t="s">
        <v>1385</v>
      </c>
      <c s="29" t="s">
        <v>2348</v>
      </c>
      <c s="25" t="s">
        <v>49</v>
      </c>
      <c s="30" t="s">
        <v>2349</v>
      </c>
      <c s="31" t="s">
        <v>121</v>
      </c>
      <c s="32">
        <v>2</v>
      </c>
      <c s="33">
        <v>0</v>
      </c>
      <c s="33">
        <f>ROUND(ROUND(H636,2)*ROUND(G636,3),2)</f>
      </c>
      <c s="31" t="s">
        <v>1075</v>
      </c>
      <c r="O636">
        <f>(I636*21)/100</f>
      </c>
      <c t="s">
        <v>23</v>
      </c>
    </row>
    <row r="637" spans="1:5" ht="25.5">
      <c r="A637" s="34" t="s">
        <v>53</v>
      </c>
      <c r="E637" s="35" t="s">
        <v>2350</v>
      </c>
    </row>
    <row r="638" spans="1:5" ht="25.5">
      <c r="A638" s="36" t="s">
        <v>55</v>
      </c>
      <c r="E638" s="37" t="s">
        <v>2351</v>
      </c>
    </row>
    <row r="639" spans="1:5" ht="12.75">
      <c r="A639" t="s">
        <v>56</v>
      </c>
      <c r="E639" s="35" t="s">
        <v>49</v>
      </c>
    </row>
    <row r="640" spans="1:16" ht="12.75">
      <c r="A640" s="25" t="s">
        <v>47</v>
      </c>
      <c s="29" t="s">
        <v>1388</v>
      </c>
      <c s="29" t="s">
        <v>2352</v>
      </c>
      <c s="25" t="s">
        <v>49</v>
      </c>
      <c s="30" t="s">
        <v>2353</v>
      </c>
      <c s="31" t="s">
        <v>121</v>
      </c>
      <c s="32">
        <v>6</v>
      </c>
      <c s="33">
        <v>0</v>
      </c>
      <c s="33">
        <f>ROUND(ROUND(H640,2)*ROUND(G640,3),2)</f>
      </c>
      <c s="31"/>
      <c r="O640">
        <f>(I640*21)/100</f>
      </c>
      <c t="s">
        <v>23</v>
      </c>
    </row>
    <row r="641" spans="1:5" ht="12.75">
      <c r="A641" s="34" t="s">
        <v>53</v>
      </c>
      <c r="E641" s="35" t="s">
        <v>2353</v>
      </c>
    </row>
    <row r="642" spans="1:5" ht="25.5">
      <c r="A642" s="36" t="s">
        <v>55</v>
      </c>
      <c r="E642" s="37" t="s">
        <v>2354</v>
      </c>
    </row>
    <row r="643" spans="1:5" ht="12.75">
      <c r="A643" t="s">
        <v>56</v>
      </c>
      <c r="E643" s="35" t="s">
        <v>49</v>
      </c>
    </row>
    <row r="644" spans="1:16" ht="12.75">
      <c r="A644" s="25" t="s">
        <v>47</v>
      </c>
      <c s="29" t="s">
        <v>1399</v>
      </c>
      <c s="29" t="s">
        <v>2355</v>
      </c>
      <c s="25" t="s">
        <v>49</v>
      </c>
      <c s="30" t="s">
        <v>2356</v>
      </c>
      <c s="31" t="s">
        <v>121</v>
      </c>
      <c s="32">
        <v>12</v>
      </c>
      <c s="33">
        <v>0</v>
      </c>
      <c s="33">
        <f>ROUND(ROUND(H644,2)*ROUND(G644,3),2)</f>
      </c>
      <c s="31"/>
      <c r="O644">
        <f>(I644*21)/100</f>
      </c>
      <c t="s">
        <v>23</v>
      </c>
    </row>
    <row r="645" spans="1:5" ht="12.75">
      <c r="A645" s="34" t="s">
        <v>53</v>
      </c>
      <c r="E645" s="35" t="s">
        <v>2356</v>
      </c>
    </row>
    <row r="646" spans="1:5" ht="63.75">
      <c r="A646" s="36" t="s">
        <v>55</v>
      </c>
      <c r="E646" s="37" t="s">
        <v>2357</v>
      </c>
    </row>
    <row r="647" spans="1:5" ht="12.75">
      <c r="A647" t="s">
        <v>56</v>
      </c>
      <c r="E647" s="35" t="s">
        <v>49</v>
      </c>
    </row>
    <row r="648" spans="1:16" ht="12.75">
      <c r="A648" s="25" t="s">
        <v>47</v>
      </c>
      <c s="29" t="s">
        <v>1403</v>
      </c>
      <c s="29" t="s">
        <v>2358</v>
      </c>
      <c s="25" t="s">
        <v>49</v>
      </c>
      <c s="30" t="s">
        <v>2359</v>
      </c>
      <c s="31" t="s">
        <v>121</v>
      </c>
      <c s="32">
        <v>3</v>
      </c>
      <c s="33">
        <v>0</v>
      </c>
      <c s="33">
        <f>ROUND(ROUND(H648,2)*ROUND(G648,3),2)</f>
      </c>
      <c s="31"/>
      <c r="O648">
        <f>(I648*21)/100</f>
      </c>
      <c t="s">
        <v>23</v>
      </c>
    </row>
    <row r="649" spans="1:5" ht="12.75">
      <c r="A649" s="34" t="s">
        <v>53</v>
      </c>
      <c r="E649" s="35" t="s">
        <v>2359</v>
      </c>
    </row>
    <row r="650" spans="1:5" ht="25.5">
      <c r="A650" s="36" t="s">
        <v>55</v>
      </c>
      <c r="E650" s="37" t="s">
        <v>2360</v>
      </c>
    </row>
    <row r="651" spans="1:5" ht="12.75">
      <c r="A651" t="s">
        <v>56</v>
      </c>
      <c r="E651" s="35" t="s">
        <v>49</v>
      </c>
    </row>
    <row r="652" spans="1:16" ht="12.75">
      <c r="A652" s="25" t="s">
        <v>47</v>
      </c>
      <c s="29" t="s">
        <v>1407</v>
      </c>
      <c s="29" t="s">
        <v>2361</v>
      </c>
      <c s="25" t="s">
        <v>49</v>
      </c>
      <c s="30" t="s">
        <v>2362</v>
      </c>
      <c s="31" t="s">
        <v>121</v>
      </c>
      <c s="32">
        <v>6</v>
      </c>
      <c s="33">
        <v>0</v>
      </c>
      <c s="33">
        <f>ROUND(ROUND(H652,2)*ROUND(G652,3),2)</f>
      </c>
      <c s="31"/>
      <c r="O652">
        <f>(I652*21)/100</f>
      </c>
      <c t="s">
        <v>23</v>
      </c>
    </row>
    <row r="653" spans="1:5" ht="12.75">
      <c r="A653" s="34" t="s">
        <v>53</v>
      </c>
      <c r="E653" s="35" t="s">
        <v>2362</v>
      </c>
    </row>
    <row r="654" spans="1:5" ht="51">
      <c r="A654" s="36" t="s">
        <v>55</v>
      </c>
      <c r="E654" s="37" t="s">
        <v>2363</v>
      </c>
    </row>
    <row r="655" spans="1:5" ht="12.75">
      <c r="A655" t="s">
        <v>56</v>
      </c>
      <c r="E655" s="35" t="s">
        <v>49</v>
      </c>
    </row>
    <row r="656" spans="1:16" ht="12.75">
      <c r="A656" s="25" t="s">
        <v>47</v>
      </c>
      <c s="29" t="s">
        <v>1411</v>
      </c>
      <c s="29" t="s">
        <v>2364</v>
      </c>
      <c s="25" t="s">
        <v>49</v>
      </c>
      <c s="30" t="s">
        <v>2365</v>
      </c>
      <c s="31" t="s">
        <v>121</v>
      </c>
      <c s="32">
        <v>8</v>
      </c>
      <c s="33">
        <v>0</v>
      </c>
      <c s="33">
        <f>ROUND(ROUND(H656,2)*ROUND(G656,3),2)</f>
      </c>
      <c s="31"/>
      <c r="O656">
        <f>(I656*21)/100</f>
      </c>
      <c t="s">
        <v>23</v>
      </c>
    </row>
    <row r="657" spans="1:5" ht="12.75">
      <c r="A657" s="34" t="s">
        <v>53</v>
      </c>
      <c r="E657" s="35" t="s">
        <v>2365</v>
      </c>
    </row>
    <row r="658" spans="1:5" ht="51">
      <c r="A658" s="36" t="s">
        <v>55</v>
      </c>
      <c r="E658" s="37" t="s">
        <v>2366</v>
      </c>
    </row>
    <row r="659" spans="1:5" ht="12.75">
      <c r="A659" t="s">
        <v>56</v>
      </c>
      <c r="E659" s="35" t="s">
        <v>49</v>
      </c>
    </row>
    <row r="660" spans="1:16" ht="12.75">
      <c r="A660" s="25" t="s">
        <v>47</v>
      </c>
      <c s="29" t="s">
        <v>1415</v>
      </c>
      <c s="29" t="s">
        <v>2367</v>
      </c>
      <c s="25" t="s">
        <v>49</v>
      </c>
      <c s="30" t="s">
        <v>1736</v>
      </c>
      <c s="31" t="s">
        <v>121</v>
      </c>
      <c s="32">
        <v>7</v>
      </c>
      <c s="33">
        <v>0</v>
      </c>
      <c s="33">
        <f>ROUND(ROUND(H660,2)*ROUND(G660,3),2)</f>
      </c>
      <c s="31"/>
      <c r="O660">
        <f>(I660*21)/100</f>
      </c>
      <c t="s">
        <v>23</v>
      </c>
    </row>
    <row r="661" spans="1:5" ht="12.75">
      <c r="A661" s="34" t="s">
        <v>53</v>
      </c>
      <c r="E661" s="35" t="s">
        <v>1736</v>
      </c>
    </row>
    <row r="662" spans="1:5" ht="25.5">
      <c r="A662" s="36" t="s">
        <v>55</v>
      </c>
      <c r="E662" s="37" t="s">
        <v>2368</v>
      </c>
    </row>
    <row r="663" spans="1:5" ht="12.75">
      <c r="A663" t="s">
        <v>56</v>
      </c>
      <c r="E663" s="35" t="s">
        <v>49</v>
      </c>
    </row>
    <row r="664" spans="1:16" ht="12.75">
      <c r="A664" s="25" t="s">
        <v>47</v>
      </c>
      <c s="29" t="s">
        <v>1419</v>
      </c>
      <c s="29" t="s">
        <v>2369</v>
      </c>
      <c s="25" t="s">
        <v>49</v>
      </c>
      <c s="30" t="s">
        <v>2370</v>
      </c>
      <c s="31" t="s">
        <v>121</v>
      </c>
      <c s="32">
        <v>15</v>
      </c>
      <c s="33">
        <v>0</v>
      </c>
      <c s="33">
        <f>ROUND(ROUND(H664,2)*ROUND(G664,3),2)</f>
      </c>
      <c s="31"/>
      <c r="O664">
        <f>(I664*21)/100</f>
      </c>
      <c t="s">
        <v>23</v>
      </c>
    </row>
    <row r="665" spans="1:5" ht="12.75">
      <c r="A665" s="34" t="s">
        <v>53</v>
      </c>
      <c r="E665" s="35" t="s">
        <v>2370</v>
      </c>
    </row>
    <row r="666" spans="1:5" ht="25.5">
      <c r="A666" s="36" t="s">
        <v>55</v>
      </c>
      <c r="E666" s="37" t="s">
        <v>2371</v>
      </c>
    </row>
    <row r="667" spans="1:5" ht="12.75">
      <c r="A667" t="s">
        <v>56</v>
      </c>
      <c r="E667" s="35" t="s">
        <v>49</v>
      </c>
    </row>
    <row r="668" spans="1:16" ht="12.75">
      <c r="A668" s="25" t="s">
        <v>47</v>
      </c>
      <c s="29" t="s">
        <v>1423</v>
      </c>
      <c s="29" t="s">
        <v>2372</v>
      </c>
      <c s="25" t="s">
        <v>49</v>
      </c>
      <c s="30" t="s">
        <v>2373</v>
      </c>
      <c s="31" t="s">
        <v>121</v>
      </c>
      <c s="32">
        <v>68</v>
      </c>
      <c s="33">
        <v>0</v>
      </c>
      <c s="33">
        <f>ROUND(ROUND(H668,2)*ROUND(G668,3),2)</f>
      </c>
      <c s="31"/>
      <c r="O668">
        <f>(I668*21)/100</f>
      </c>
      <c t="s">
        <v>23</v>
      </c>
    </row>
    <row r="669" spans="1:5" ht="12.75">
      <c r="A669" s="34" t="s">
        <v>53</v>
      </c>
      <c r="E669" s="35" t="s">
        <v>2373</v>
      </c>
    </row>
    <row r="670" spans="1:5" ht="25.5">
      <c r="A670" s="36" t="s">
        <v>55</v>
      </c>
      <c r="E670" s="37" t="s">
        <v>2374</v>
      </c>
    </row>
    <row r="671" spans="1:5" ht="12.75">
      <c r="A671" t="s">
        <v>56</v>
      </c>
      <c r="E671" s="35" t="s">
        <v>49</v>
      </c>
    </row>
    <row r="672" spans="1:16" ht="12.75">
      <c r="A672" s="25" t="s">
        <v>47</v>
      </c>
      <c s="29" t="s">
        <v>1427</v>
      </c>
      <c s="29" t="s">
        <v>2375</v>
      </c>
      <c s="25" t="s">
        <v>49</v>
      </c>
      <c s="30" t="s">
        <v>1744</v>
      </c>
      <c s="31" t="s">
        <v>121</v>
      </c>
      <c s="32">
        <v>4</v>
      </c>
      <c s="33">
        <v>0</v>
      </c>
      <c s="33">
        <f>ROUND(ROUND(H672,2)*ROUND(G672,3),2)</f>
      </c>
      <c s="31"/>
      <c r="O672">
        <f>(I672*21)/100</f>
      </c>
      <c t="s">
        <v>23</v>
      </c>
    </row>
    <row r="673" spans="1:5" ht="12.75">
      <c r="A673" s="34" t="s">
        <v>53</v>
      </c>
      <c r="E673" s="35" t="s">
        <v>1744</v>
      </c>
    </row>
    <row r="674" spans="1:5" ht="38.25">
      <c r="A674" s="36" t="s">
        <v>55</v>
      </c>
      <c r="E674" s="37" t="s">
        <v>2376</v>
      </c>
    </row>
    <row r="675" spans="1:5" ht="12.75">
      <c r="A675" t="s">
        <v>56</v>
      </c>
      <c r="E675" s="35" t="s">
        <v>49</v>
      </c>
    </row>
    <row r="676" spans="1:16" ht="12.75">
      <c r="A676" s="25" t="s">
        <v>47</v>
      </c>
      <c s="29" t="s">
        <v>1431</v>
      </c>
      <c s="29" t="s">
        <v>1767</v>
      </c>
      <c s="25" t="s">
        <v>49</v>
      </c>
      <c s="30" t="s">
        <v>1768</v>
      </c>
      <c s="31" t="s">
        <v>121</v>
      </c>
      <c s="32">
        <v>1</v>
      </c>
      <c s="33">
        <v>0</v>
      </c>
      <c s="33">
        <f>ROUND(ROUND(H676,2)*ROUND(G676,3),2)</f>
      </c>
      <c s="31" t="s">
        <v>1075</v>
      </c>
      <c r="O676">
        <f>(I676*21)/100</f>
      </c>
      <c t="s">
        <v>23</v>
      </c>
    </row>
    <row r="677" spans="1:5" ht="25.5">
      <c r="A677" s="34" t="s">
        <v>53</v>
      </c>
      <c r="E677" s="35" t="s">
        <v>1769</v>
      </c>
    </row>
    <row r="678" spans="1:5" ht="25.5">
      <c r="A678" s="36" t="s">
        <v>55</v>
      </c>
      <c r="E678" s="37" t="s">
        <v>2377</v>
      </c>
    </row>
    <row r="679" spans="1:5" ht="12.75">
      <c r="A679" t="s">
        <v>56</v>
      </c>
      <c r="E679" s="35" t="s">
        <v>49</v>
      </c>
    </row>
    <row r="680" spans="1:16" ht="12.75">
      <c r="A680" s="25" t="s">
        <v>47</v>
      </c>
      <c s="29" t="s">
        <v>1673</v>
      </c>
      <c s="29" t="s">
        <v>2378</v>
      </c>
      <c s="25" t="s">
        <v>49</v>
      </c>
      <c s="30" t="s">
        <v>2379</v>
      </c>
      <c s="31" t="s">
        <v>121</v>
      </c>
      <c s="32">
        <v>1</v>
      </c>
      <c s="33">
        <v>0</v>
      </c>
      <c s="33">
        <f>ROUND(ROUND(H680,2)*ROUND(G680,3),2)</f>
      </c>
      <c s="31" t="s">
        <v>1075</v>
      </c>
      <c r="O680">
        <f>(I680*21)/100</f>
      </c>
      <c t="s">
        <v>23</v>
      </c>
    </row>
    <row r="681" spans="1:5" ht="25.5">
      <c r="A681" s="34" t="s">
        <v>53</v>
      </c>
      <c r="E681" s="35" t="s">
        <v>2380</v>
      </c>
    </row>
    <row r="682" spans="1:5" ht="25.5">
      <c r="A682" s="36" t="s">
        <v>55</v>
      </c>
      <c r="E682" s="37" t="s">
        <v>2381</v>
      </c>
    </row>
    <row r="683" spans="1:5" ht="12.75">
      <c r="A683" t="s">
        <v>56</v>
      </c>
      <c r="E683" s="35" t="s">
        <v>49</v>
      </c>
    </row>
    <row r="684" spans="1:16" ht="25.5">
      <c r="A684" s="25" t="s">
        <v>47</v>
      </c>
      <c s="29" t="s">
        <v>1677</v>
      </c>
      <c s="29" t="s">
        <v>1797</v>
      </c>
      <c s="25" t="s">
        <v>49</v>
      </c>
      <c s="30" t="s">
        <v>1798</v>
      </c>
      <c s="31" t="s">
        <v>121</v>
      </c>
      <c s="32">
        <v>1</v>
      </c>
      <c s="33">
        <v>0</v>
      </c>
      <c s="33">
        <f>ROUND(ROUND(H684,2)*ROUND(G684,3),2)</f>
      </c>
      <c s="31" t="s">
        <v>1075</v>
      </c>
      <c r="O684">
        <f>(I684*21)/100</f>
      </c>
      <c t="s">
        <v>23</v>
      </c>
    </row>
    <row r="685" spans="1:5" ht="38.25">
      <c r="A685" s="34" t="s">
        <v>53</v>
      </c>
      <c r="E685" s="35" t="s">
        <v>1799</v>
      </c>
    </row>
    <row r="686" spans="1:5" ht="25.5">
      <c r="A686" s="36" t="s">
        <v>55</v>
      </c>
      <c r="E686" s="37" t="s">
        <v>2382</v>
      </c>
    </row>
    <row r="687" spans="1:5" ht="12.75">
      <c r="A687" t="s">
        <v>56</v>
      </c>
      <c r="E687" s="35" t="s">
        <v>49</v>
      </c>
    </row>
    <row r="688" spans="1:16" ht="12.75">
      <c r="A688" s="25" t="s">
        <v>47</v>
      </c>
      <c s="29" t="s">
        <v>1682</v>
      </c>
      <c s="29" t="s">
        <v>1802</v>
      </c>
      <c s="25" t="s">
        <v>49</v>
      </c>
      <c s="30" t="s">
        <v>1803</v>
      </c>
      <c s="31" t="s">
        <v>121</v>
      </c>
      <c s="32">
        <v>2</v>
      </c>
      <c s="33">
        <v>0</v>
      </c>
      <c s="33">
        <f>ROUND(ROUND(H688,2)*ROUND(G688,3),2)</f>
      </c>
      <c s="31" t="s">
        <v>1075</v>
      </c>
      <c r="O688">
        <f>(I688*21)/100</f>
      </c>
      <c t="s">
        <v>23</v>
      </c>
    </row>
    <row r="689" spans="1:5" ht="25.5">
      <c r="A689" s="34" t="s">
        <v>53</v>
      </c>
      <c r="E689" s="35" t="s">
        <v>1804</v>
      </c>
    </row>
    <row r="690" spans="1:5" ht="51">
      <c r="A690" s="36" t="s">
        <v>55</v>
      </c>
      <c r="E690" s="37" t="s">
        <v>2383</v>
      </c>
    </row>
    <row r="691" spans="1:5" ht="12.75">
      <c r="A691" t="s">
        <v>56</v>
      </c>
      <c r="E691" s="35" t="s">
        <v>49</v>
      </c>
    </row>
    <row r="692" spans="1:16" ht="25.5">
      <c r="A692" s="25" t="s">
        <v>47</v>
      </c>
      <c s="29" t="s">
        <v>1687</v>
      </c>
      <c s="29" t="s">
        <v>2384</v>
      </c>
      <c s="25" t="s">
        <v>49</v>
      </c>
      <c s="30" t="s">
        <v>2385</v>
      </c>
      <c s="31" t="s">
        <v>121</v>
      </c>
      <c s="32">
        <v>5</v>
      </c>
      <c s="33">
        <v>0</v>
      </c>
      <c s="33">
        <f>ROUND(ROUND(H692,2)*ROUND(G692,3),2)</f>
      </c>
      <c s="31" t="s">
        <v>1075</v>
      </c>
      <c r="O692">
        <f>(I692*21)/100</f>
      </c>
      <c t="s">
        <v>23</v>
      </c>
    </row>
    <row r="693" spans="1:5" ht="38.25">
      <c r="A693" s="34" t="s">
        <v>53</v>
      </c>
      <c r="E693" s="35" t="s">
        <v>2386</v>
      </c>
    </row>
    <row r="694" spans="1:5" ht="25.5">
      <c r="A694" s="36" t="s">
        <v>55</v>
      </c>
      <c r="E694" s="37" t="s">
        <v>2387</v>
      </c>
    </row>
    <row r="695" spans="1:5" ht="12.75">
      <c r="A695" t="s">
        <v>56</v>
      </c>
      <c r="E695" s="35" t="s">
        <v>49</v>
      </c>
    </row>
    <row r="696" spans="1:16" ht="12.75">
      <c r="A696" s="25" t="s">
        <v>47</v>
      </c>
      <c s="29" t="s">
        <v>1692</v>
      </c>
      <c s="29" t="s">
        <v>1807</v>
      </c>
      <c s="25" t="s">
        <v>49</v>
      </c>
      <c s="30" t="s">
        <v>1808</v>
      </c>
      <c s="31" t="s">
        <v>121</v>
      </c>
      <c s="32">
        <v>2</v>
      </c>
      <c s="33">
        <v>0</v>
      </c>
      <c s="33">
        <f>ROUND(ROUND(H696,2)*ROUND(G696,3),2)</f>
      </c>
      <c s="31" t="s">
        <v>1075</v>
      </c>
      <c r="O696">
        <f>(I696*21)/100</f>
      </c>
      <c t="s">
        <v>23</v>
      </c>
    </row>
    <row r="697" spans="1:5" ht="25.5">
      <c r="A697" s="34" t="s">
        <v>53</v>
      </c>
      <c r="E697" s="35" t="s">
        <v>1809</v>
      </c>
    </row>
    <row r="698" spans="1:5" ht="51">
      <c r="A698" s="36" t="s">
        <v>55</v>
      </c>
      <c r="E698" s="37" t="s">
        <v>2388</v>
      </c>
    </row>
    <row r="699" spans="1:5" ht="12.75">
      <c r="A699" t="s">
        <v>56</v>
      </c>
      <c r="E699" s="35" t="s">
        <v>49</v>
      </c>
    </row>
    <row r="700" spans="1:16" ht="12.75">
      <c r="A700" s="25" t="s">
        <v>47</v>
      </c>
      <c s="29" t="s">
        <v>1697</v>
      </c>
      <c s="29" t="s">
        <v>2389</v>
      </c>
      <c s="25" t="s">
        <v>49</v>
      </c>
      <c s="30" t="s">
        <v>2390</v>
      </c>
      <c s="31" t="s">
        <v>121</v>
      </c>
      <c s="32">
        <v>1</v>
      </c>
      <c s="33">
        <v>0</v>
      </c>
      <c s="33">
        <f>ROUND(ROUND(H700,2)*ROUND(G700,3),2)</f>
      </c>
      <c s="31" t="s">
        <v>1075</v>
      </c>
      <c r="O700">
        <f>(I700*21)/100</f>
      </c>
      <c t="s">
        <v>23</v>
      </c>
    </row>
    <row r="701" spans="1:5" ht="25.5">
      <c r="A701" s="34" t="s">
        <v>53</v>
      </c>
      <c r="E701" s="35" t="s">
        <v>2391</v>
      </c>
    </row>
    <row r="702" spans="1:5" ht="25.5">
      <c r="A702" s="36" t="s">
        <v>55</v>
      </c>
      <c r="E702" s="37" t="s">
        <v>2392</v>
      </c>
    </row>
    <row r="703" spans="1:5" ht="12.75">
      <c r="A703" t="s">
        <v>56</v>
      </c>
      <c r="E703" s="35" t="s">
        <v>49</v>
      </c>
    </row>
    <row r="704" spans="1:16" ht="12.75">
      <c r="A704" s="25" t="s">
        <v>47</v>
      </c>
      <c s="29" t="s">
        <v>1702</v>
      </c>
      <c s="29" t="s">
        <v>2393</v>
      </c>
      <c s="25" t="s">
        <v>49</v>
      </c>
      <c s="30" t="s">
        <v>2394</v>
      </c>
      <c s="31" t="s">
        <v>121</v>
      </c>
      <c s="32">
        <v>4</v>
      </c>
      <c s="33">
        <v>0</v>
      </c>
      <c s="33">
        <f>ROUND(ROUND(H704,2)*ROUND(G704,3),2)</f>
      </c>
      <c s="31" t="s">
        <v>1075</v>
      </c>
      <c r="O704">
        <f>(I704*21)/100</f>
      </c>
      <c t="s">
        <v>23</v>
      </c>
    </row>
    <row r="705" spans="1:5" ht="25.5">
      <c r="A705" s="34" t="s">
        <v>53</v>
      </c>
      <c r="E705" s="35" t="s">
        <v>2395</v>
      </c>
    </row>
    <row r="706" spans="1:5" ht="51">
      <c r="A706" s="36" t="s">
        <v>55</v>
      </c>
      <c r="E706" s="37" t="s">
        <v>2396</v>
      </c>
    </row>
    <row r="707" spans="1:5" ht="12.75">
      <c r="A707" t="s">
        <v>56</v>
      </c>
      <c r="E707" s="35" t="s">
        <v>49</v>
      </c>
    </row>
    <row r="708" spans="1:16" ht="25.5">
      <c r="A708" s="25" t="s">
        <v>47</v>
      </c>
      <c s="29" t="s">
        <v>1706</v>
      </c>
      <c s="29" t="s">
        <v>2397</v>
      </c>
      <c s="25" t="s">
        <v>49</v>
      </c>
      <c s="30" t="s">
        <v>2398</v>
      </c>
      <c s="31" t="s">
        <v>121</v>
      </c>
      <c s="32">
        <v>11</v>
      </c>
      <c s="33">
        <v>0</v>
      </c>
      <c s="33">
        <f>ROUND(ROUND(H708,2)*ROUND(G708,3),2)</f>
      </c>
      <c s="31" t="s">
        <v>1075</v>
      </c>
      <c r="O708">
        <f>(I708*21)/100</f>
      </c>
      <c t="s">
        <v>23</v>
      </c>
    </row>
    <row r="709" spans="1:5" ht="38.25">
      <c r="A709" s="34" t="s">
        <v>53</v>
      </c>
      <c r="E709" s="35" t="s">
        <v>2399</v>
      </c>
    </row>
    <row r="710" spans="1:5" ht="63.75">
      <c r="A710" s="36" t="s">
        <v>55</v>
      </c>
      <c r="E710" s="37" t="s">
        <v>2400</v>
      </c>
    </row>
    <row r="711" spans="1:5" ht="12.75">
      <c r="A711" t="s">
        <v>56</v>
      </c>
      <c r="E711" s="35" t="s">
        <v>49</v>
      </c>
    </row>
    <row r="712" spans="1:16" ht="12.75">
      <c r="A712" s="25" t="s">
        <v>47</v>
      </c>
      <c s="29" t="s">
        <v>1710</v>
      </c>
      <c s="29" t="s">
        <v>2401</v>
      </c>
      <c s="25" t="s">
        <v>49</v>
      </c>
      <c s="30" t="s">
        <v>2402</v>
      </c>
      <c s="31" t="s">
        <v>121</v>
      </c>
      <c s="32">
        <v>10</v>
      </c>
      <c s="33">
        <v>0</v>
      </c>
      <c s="33">
        <f>ROUND(ROUND(H712,2)*ROUND(G712,3),2)</f>
      </c>
      <c s="31" t="s">
        <v>1075</v>
      </c>
      <c r="O712">
        <f>(I712*21)/100</f>
      </c>
      <c t="s">
        <v>23</v>
      </c>
    </row>
    <row r="713" spans="1:5" ht="25.5">
      <c r="A713" s="34" t="s">
        <v>53</v>
      </c>
      <c r="E713" s="35" t="s">
        <v>2403</v>
      </c>
    </row>
    <row r="714" spans="1:5" ht="76.5">
      <c r="A714" s="36" t="s">
        <v>55</v>
      </c>
      <c r="E714" s="37" t="s">
        <v>2404</v>
      </c>
    </row>
    <row r="715" spans="1:5" ht="12.75">
      <c r="A715" t="s">
        <v>56</v>
      </c>
      <c r="E715" s="35" t="s">
        <v>49</v>
      </c>
    </row>
    <row r="716" spans="1:16" ht="25.5">
      <c r="A716" s="25" t="s">
        <v>47</v>
      </c>
      <c s="29" t="s">
        <v>1714</v>
      </c>
      <c s="29" t="s">
        <v>2405</v>
      </c>
      <c s="25" t="s">
        <v>49</v>
      </c>
      <c s="30" t="s">
        <v>2406</v>
      </c>
      <c s="31" t="s">
        <v>121</v>
      </c>
      <c s="32">
        <v>3</v>
      </c>
      <c s="33">
        <v>0</v>
      </c>
      <c s="33">
        <f>ROUND(ROUND(H716,2)*ROUND(G716,3),2)</f>
      </c>
      <c s="31" t="s">
        <v>1075</v>
      </c>
      <c r="O716">
        <f>(I716*21)/100</f>
      </c>
      <c t="s">
        <v>23</v>
      </c>
    </row>
    <row r="717" spans="1:5" ht="38.25">
      <c r="A717" s="34" t="s">
        <v>53</v>
      </c>
      <c r="E717" s="35" t="s">
        <v>2407</v>
      </c>
    </row>
    <row r="718" spans="1:5" ht="25.5">
      <c r="A718" s="36" t="s">
        <v>55</v>
      </c>
      <c r="E718" s="37" t="s">
        <v>2408</v>
      </c>
    </row>
    <row r="719" spans="1:5" ht="12.75">
      <c r="A719" t="s">
        <v>56</v>
      </c>
      <c r="E719" s="35" t="s">
        <v>49</v>
      </c>
    </row>
    <row r="720" spans="1:16" ht="12.75">
      <c r="A720" s="25" t="s">
        <v>47</v>
      </c>
      <c s="29" t="s">
        <v>1718</v>
      </c>
      <c s="29" t="s">
        <v>2409</v>
      </c>
      <c s="25" t="s">
        <v>49</v>
      </c>
      <c s="30" t="s">
        <v>2410</v>
      </c>
      <c s="31" t="s">
        <v>121</v>
      </c>
      <c s="32">
        <v>2</v>
      </c>
      <c s="33">
        <v>0</v>
      </c>
      <c s="33">
        <f>ROUND(ROUND(H720,2)*ROUND(G720,3),2)</f>
      </c>
      <c s="31"/>
      <c r="O720">
        <f>(I720*21)/100</f>
      </c>
      <c t="s">
        <v>23</v>
      </c>
    </row>
    <row r="721" spans="1:5" ht="25.5">
      <c r="A721" s="34" t="s">
        <v>53</v>
      </c>
      <c r="E721" s="35" t="s">
        <v>2411</v>
      </c>
    </row>
    <row r="722" spans="1:5" ht="12.75">
      <c r="A722" s="36" t="s">
        <v>55</v>
      </c>
      <c r="E722" s="37" t="s">
        <v>2412</v>
      </c>
    </row>
    <row r="723" spans="1:5" ht="12.75">
      <c r="A723" t="s">
        <v>56</v>
      </c>
      <c r="E723" s="35" t="s">
        <v>49</v>
      </c>
    </row>
    <row r="724" spans="1:16" ht="12.75">
      <c r="A724" s="25" t="s">
        <v>47</v>
      </c>
      <c s="29" t="s">
        <v>1722</v>
      </c>
      <c s="29" t="s">
        <v>1852</v>
      </c>
      <c s="25" t="s">
        <v>49</v>
      </c>
      <c s="30" t="s">
        <v>1853</v>
      </c>
      <c s="31" t="s">
        <v>121</v>
      </c>
      <c s="32">
        <v>2</v>
      </c>
      <c s="33">
        <v>0</v>
      </c>
      <c s="33">
        <f>ROUND(ROUND(H724,2)*ROUND(G724,3),2)</f>
      </c>
      <c s="31" t="s">
        <v>1075</v>
      </c>
      <c r="O724">
        <f>(I724*21)/100</f>
      </c>
      <c t="s">
        <v>23</v>
      </c>
    </row>
    <row r="725" spans="1:5" ht="38.25">
      <c r="A725" s="34" t="s">
        <v>53</v>
      </c>
      <c r="E725" s="35" t="s">
        <v>1854</v>
      </c>
    </row>
    <row r="726" spans="1:5" ht="25.5">
      <c r="A726" s="36" t="s">
        <v>55</v>
      </c>
      <c r="E726" s="37" t="s">
        <v>2413</v>
      </c>
    </row>
    <row r="727" spans="1:5" ht="12.75">
      <c r="A727" t="s">
        <v>56</v>
      </c>
      <c r="E727" s="35" t="s">
        <v>49</v>
      </c>
    </row>
    <row r="728" spans="1:16" ht="12.75">
      <c r="A728" s="25" t="s">
        <v>47</v>
      </c>
      <c s="29" t="s">
        <v>1726</v>
      </c>
      <c s="29" t="s">
        <v>1857</v>
      </c>
      <c s="25" t="s">
        <v>49</v>
      </c>
      <c s="30" t="s">
        <v>1858</v>
      </c>
      <c s="31" t="s">
        <v>121</v>
      </c>
      <c s="32">
        <v>1</v>
      </c>
      <c s="33">
        <v>0</v>
      </c>
      <c s="33">
        <f>ROUND(ROUND(H728,2)*ROUND(G728,3),2)</f>
      </c>
      <c s="31" t="s">
        <v>1075</v>
      </c>
      <c r="O728">
        <f>(I728*21)/100</f>
      </c>
      <c t="s">
        <v>23</v>
      </c>
    </row>
    <row r="729" spans="1:5" ht="38.25">
      <c r="A729" s="34" t="s">
        <v>53</v>
      </c>
      <c r="E729" s="35" t="s">
        <v>1859</v>
      </c>
    </row>
    <row r="730" spans="1:5" ht="25.5">
      <c r="A730" s="36" t="s">
        <v>55</v>
      </c>
      <c r="E730" s="37" t="s">
        <v>2414</v>
      </c>
    </row>
    <row r="731" spans="1:5" ht="12.75">
      <c r="A731" t="s">
        <v>56</v>
      </c>
      <c r="E731" s="35" t="s">
        <v>49</v>
      </c>
    </row>
    <row r="732" spans="1:16" ht="12.75">
      <c r="A732" s="25" t="s">
        <v>47</v>
      </c>
      <c s="29" t="s">
        <v>1730</v>
      </c>
      <c s="29" t="s">
        <v>1867</v>
      </c>
      <c s="25" t="s">
        <v>49</v>
      </c>
      <c s="30" t="s">
        <v>1868</v>
      </c>
      <c s="31" t="s">
        <v>121</v>
      </c>
      <c s="32">
        <v>6</v>
      </c>
      <c s="33">
        <v>0</v>
      </c>
      <c s="33">
        <f>ROUND(ROUND(H732,2)*ROUND(G732,3),2)</f>
      </c>
      <c s="31" t="s">
        <v>1075</v>
      </c>
      <c r="O732">
        <f>(I732*21)/100</f>
      </c>
      <c t="s">
        <v>23</v>
      </c>
    </row>
    <row r="733" spans="1:5" ht="38.25">
      <c r="A733" s="34" t="s">
        <v>53</v>
      </c>
      <c r="E733" s="35" t="s">
        <v>1869</v>
      </c>
    </row>
    <row r="734" spans="1:5" ht="51">
      <c r="A734" s="36" t="s">
        <v>55</v>
      </c>
      <c r="E734" s="37" t="s">
        <v>2415</v>
      </c>
    </row>
    <row r="735" spans="1:5" ht="12.75">
      <c r="A735" t="s">
        <v>56</v>
      </c>
      <c r="E735" s="35" t="s">
        <v>49</v>
      </c>
    </row>
    <row r="736" spans="1:16" ht="12.75">
      <c r="A736" s="25" t="s">
        <v>47</v>
      </c>
      <c s="29" t="s">
        <v>1734</v>
      </c>
      <c s="29" t="s">
        <v>2416</v>
      </c>
      <c s="25" t="s">
        <v>49</v>
      </c>
      <c s="30" t="s">
        <v>2417</v>
      </c>
      <c s="31" t="s">
        <v>121</v>
      </c>
      <c s="32">
        <v>2</v>
      </c>
      <c s="33">
        <v>0</v>
      </c>
      <c s="33">
        <f>ROUND(ROUND(H736,2)*ROUND(G736,3),2)</f>
      </c>
      <c s="31" t="s">
        <v>1075</v>
      </c>
      <c r="O736">
        <f>(I736*21)/100</f>
      </c>
      <c t="s">
        <v>23</v>
      </c>
    </row>
    <row r="737" spans="1:5" ht="25.5">
      <c r="A737" s="34" t="s">
        <v>53</v>
      </c>
      <c r="E737" s="35" t="s">
        <v>2418</v>
      </c>
    </row>
    <row r="738" spans="1:5" ht="25.5">
      <c r="A738" s="36" t="s">
        <v>55</v>
      </c>
      <c r="E738" s="37" t="s">
        <v>2419</v>
      </c>
    </row>
    <row r="739" spans="1:5" ht="12.75">
      <c r="A739" t="s">
        <v>56</v>
      </c>
      <c r="E739" s="35" t="s">
        <v>49</v>
      </c>
    </row>
    <row r="740" spans="1:16" ht="12.75">
      <c r="A740" s="25" t="s">
        <v>47</v>
      </c>
      <c s="29" t="s">
        <v>1738</v>
      </c>
      <c s="29" t="s">
        <v>1872</v>
      </c>
      <c s="25" t="s">
        <v>49</v>
      </c>
      <c s="30" t="s">
        <v>1873</v>
      </c>
      <c s="31" t="s">
        <v>121</v>
      </c>
      <c s="32">
        <v>3</v>
      </c>
      <c s="33">
        <v>0</v>
      </c>
      <c s="33">
        <f>ROUND(ROUND(H740,2)*ROUND(G740,3),2)</f>
      </c>
      <c s="31" t="s">
        <v>1075</v>
      </c>
      <c r="O740">
        <f>(I740*21)/100</f>
      </c>
      <c t="s">
        <v>23</v>
      </c>
    </row>
    <row r="741" spans="1:5" ht="38.25">
      <c r="A741" s="34" t="s">
        <v>53</v>
      </c>
      <c r="E741" s="35" t="s">
        <v>1874</v>
      </c>
    </row>
    <row r="742" spans="1:5" ht="25.5">
      <c r="A742" s="36" t="s">
        <v>55</v>
      </c>
      <c r="E742" s="37" t="s">
        <v>2420</v>
      </c>
    </row>
    <row r="743" spans="1:5" ht="12.75">
      <c r="A743" t="s">
        <v>56</v>
      </c>
      <c r="E743" s="35" t="s">
        <v>49</v>
      </c>
    </row>
    <row r="744" spans="1:16" ht="12.75">
      <c r="A744" s="25" t="s">
        <v>47</v>
      </c>
      <c s="29" t="s">
        <v>1742</v>
      </c>
      <c s="29" t="s">
        <v>2421</v>
      </c>
      <c s="25" t="s">
        <v>49</v>
      </c>
      <c s="30" t="s">
        <v>2422</v>
      </c>
      <c s="31" t="s">
        <v>121</v>
      </c>
      <c s="32">
        <v>1</v>
      </c>
      <c s="33">
        <v>0</v>
      </c>
      <c s="33">
        <f>ROUND(ROUND(H744,2)*ROUND(G744,3),2)</f>
      </c>
      <c s="31" t="s">
        <v>1075</v>
      </c>
      <c r="O744">
        <f>(I744*21)/100</f>
      </c>
      <c t="s">
        <v>23</v>
      </c>
    </row>
    <row r="745" spans="1:5" ht="38.25">
      <c r="A745" s="34" t="s">
        <v>53</v>
      </c>
      <c r="E745" s="35" t="s">
        <v>2423</v>
      </c>
    </row>
    <row r="746" spans="1:5" ht="25.5">
      <c r="A746" s="36" t="s">
        <v>55</v>
      </c>
      <c r="E746" s="37" t="s">
        <v>2424</v>
      </c>
    </row>
    <row r="747" spans="1:5" ht="12.75">
      <c r="A747" t="s">
        <v>56</v>
      </c>
      <c r="E747" s="35" t="s">
        <v>49</v>
      </c>
    </row>
    <row r="748" spans="1:16" ht="12.75">
      <c r="A748" s="25" t="s">
        <v>47</v>
      </c>
      <c s="29" t="s">
        <v>1746</v>
      </c>
      <c s="29" t="s">
        <v>1886</v>
      </c>
      <c s="25" t="s">
        <v>49</v>
      </c>
      <c s="30" t="s">
        <v>2425</v>
      </c>
      <c s="31" t="s">
        <v>142</v>
      </c>
      <c s="32">
        <v>4</v>
      </c>
      <c s="33">
        <v>0</v>
      </c>
      <c s="33">
        <f>ROUND(ROUND(H748,2)*ROUND(G748,3),2)</f>
      </c>
      <c s="31" t="s">
        <v>1075</v>
      </c>
      <c r="O748">
        <f>(I748*21)/100</f>
      </c>
      <c t="s">
        <v>23</v>
      </c>
    </row>
    <row r="749" spans="1:5" ht="12.75">
      <c r="A749" s="34" t="s">
        <v>53</v>
      </c>
      <c r="E749" s="35" t="s">
        <v>1888</v>
      </c>
    </row>
    <row r="750" spans="1:5" ht="12.75">
      <c r="A750" s="36" t="s">
        <v>55</v>
      </c>
      <c r="E750" s="37" t="s">
        <v>2426</v>
      </c>
    </row>
    <row r="751" spans="1:5" ht="12.75">
      <c r="A751" t="s">
        <v>56</v>
      </c>
      <c r="E751" s="35" t="s">
        <v>49</v>
      </c>
    </row>
    <row r="752" spans="1:16" ht="12.75">
      <c r="A752" s="25" t="s">
        <v>47</v>
      </c>
      <c s="29" t="s">
        <v>1751</v>
      </c>
      <c s="29" t="s">
        <v>1891</v>
      </c>
      <c s="25" t="s">
        <v>49</v>
      </c>
      <c s="30" t="s">
        <v>2427</v>
      </c>
      <c s="31" t="s">
        <v>142</v>
      </c>
      <c s="32">
        <v>15</v>
      </c>
      <c s="33">
        <v>0</v>
      </c>
      <c s="33">
        <f>ROUND(ROUND(H752,2)*ROUND(G752,3),2)</f>
      </c>
      <c s="31" t="s">
        <v>1075</v>
      </c>
      <c r="O752">
        <f>(I752*21)/100</f>
      </c>
      <c t="s">
        <v>23</v>
      </c>
    </row>
    <row r="753" spans="1:5" ht="12.75">
      <c r="A753" s="34" t="s">
        <v>53</v>
      </c>
      <c r="E753" s="35" t="s">
        <v>1892</v>
      </c>
    </row>
    <row r="754" spans="1:5" ht="12.75">
      <c r="A754" s="36" t="s">
        <v>55</v>
      </c>
      <c r="E754" s="37" t="s">
        <v>49</v>
      </c>
    </row>
    <row r="755" spans="1:5" ht="12.75">
      <c r="A755" t="s">
        <v>56</v>
      </c>
      <c r="E755" s="35" t="s">
        <v>49</v>
      </c>
    </row>
    <row r="756" spans="1:16" ht="12.75">
      <c r="A756" s="25" t="s">
        <v>47</v>
      </c>
      <c s="29" t="s">
        <v>1756</v>
      </c>
      <c s="29" t="s">
        <v>1895</v>
      </c>
      <c s="25" t="s">
        <v>49</v>
      </c>
      <c s="30" t="s">
        <v>1896</v>
      </c>
      <c s="31" t="s">
        <v>121</v>
      </c>
      <c s="32">
        <v>2</v>
      </c>
      <c s="33">
        <v>0</v>
      </c>
      <c s="33">
        <f>ROUND(ROUND(H756,2)*ROUND(G756,3),2)</f>
      </c>
      <c s="31" t="s">
        <v>1075</v>
      </c>
      <c r="O756">
        <f>(I756*21)/100</f>
      </c>
      <c t="s">
        <v>23</v>
      </c>
    </row>
    <row r="757" spans="1:5" ht="25.5">
      <c r="A757" s="34" t="s">
        <v>53</v>
      </c>
      <c r="E757" s="35" t="s">
        <v>1897</v>
      </c>
    </row>
    <row r="758" spans="1:5" ht="12.75">
      <c r="A758" s="36" t="s">
        <v>55</v>
      </c>
      <c r="E758" s="37" t="s">
        <v>49</v>
      </c>
    </row>
    <row r="759" spans="1:5" ht="12.75">
      <c r="A759" t="s">
        <v>56</v>
      </c>
      <c r="E759" s="35" t="s">
        <v>49</v>
      </c>
    </row>
    <row r="760" spans="1:16" ht="12.75">
      <c r="A760" s="25" t="s">
        <v>47</v>
      </c>
      <c s="29" t="s">
        <v>1761</v>
      </c>
      <c s="29" t="s">
        <v>2428</v>
      </c>
      <c s="25" t="s">
        <v>49</v>
      </c>
      <c s="30" t="s">
        <v>2429</v>
      </c>
      <c s="31" t="s">
        <v>142</v>
      </c>
      <c s="32">
        <v>300</v>
      </c>
      <c s="33">
        <v>0</v>
      </c>
      <c s="33">
        <f>ROUND(ROUND(H760,2)*ROUND(G760,3),2)</f>
      </c>
      <c s="31" t="s">
        <v>1075</v>
      </c>
      <c r="O760">
        <f>(I760*21)/100</f>
      </c>
      <c t="s">
        <v>23</v>
      </c>
    </row>
    <row r="761" spans="1:5" ht="12.75">
      <c r="A761" s="34" t="s">
        <v>53</v>
      </c>
      <c r="E761" s="35" t="s">
        <v>2430</v>
      </c>
    </row>
    <row r="762" spans="1:5" ht="12.75">
      <c r="A762" s="36" t="s">
        <v>55</v>
      </c>
      <c r="E762" s="37" t="s">
        <v>2431</v>
      </c>
    </row>
    <row r="763" spans="1:5" ht="12.75">
      <c r="A763" t="s">
        <v>56</v>
      </c>
      <c r="E763" s="35" t="s">
        <v>49</v>
      </c>
    </row>
    <row r="764" spans="1:16" ht="12.75">
      <c r="A764" s="25" t="s">
        <v>47</v>
      </c>
      <c s="29" t="s">
        <v>1766</v>
      </c>
      <c s="29" t="s">
        <v>2432</v>
      </c>
      <c s="25" t="s">
        <v>49</v>
      </c>
      <c s="30" t="s">
        <v>2433</v>
      </c>
      <c s="31" t="s">
        <v>142</v>
      </c>
      <c s="32">
        <v>150</v>
      </c>
      <c s="33">
        <v>0</v>
      </c>
      <c s="33">
        <f>ROUND(ROUND(H764,2)*ROUND(G764,3),2)</f>
      </c>
      <c s="31" t="s">
        <v>1075</v>
      </c>
      <c r="O764">
        <f>(I764*21)/100</f>
      </c>
      <c t="s">
        <v>23</v>
      </c>
    </row>
    <row r="765" spans="1:5" ht="12.75">
      <c r="A765" s="34" t="s">
        <v>53</v>
      </c>
      <c r="E765" s="35" t="s">
        <v>2433</v>
      </c>
    </row>
    <row r="766" spans="1:5" ht="12.75">
      <c r="A766" s="36" t="s">
        <v>55</v>
      </c>
      <c r="E766" s="37" t="s">
        <v>2434</v>
      </c>
    </row>
    <row r="767" spans="1:5" ht="12.75">
      <c r="A767" t="s">
        <v>56</v>
      </c>
      <c r="E767" s="35" t="s">
        <v>49</v>
      </c>
    </row>
    <row r="768" spans="1:16" ht="12.75">
      <c r="A768" s="25" t="s">
        <v>47</v>
      </c>
      <c s="29" t="s">
        <v>1771</v>
      </c>
      <c s="29" t="s">
        <v>2435</v>
      </c>
      <c s="25" t="s">
        <v>49</v>
      </c>
      <c s="30" t="s">
        <v>2436</v>
      </c>
      <c s="31" t="s">
        <v>142</v>
      </c>
      <c s="32">
        <v>304</v>
      </c>
      <c s="33">
        <v>0</v>
      </c>
      <c s="33">
        <f>ROUND(ROUND(H768,2)*ROUND(G768,3),2)</f>
      </c>
      <c s="31" t="s">
        <v>1075</v>
      </c>
      <c r="O768">
        <f>(I768*21)/100</f>
      </c>
      <c t="s">
        <v>23</v>
      </c>
    </row>
    <row r="769" spans="1:5" ht="12.75">
      <c r="A769" s="34" t="s">
        <v>53</v>
      </c>
      <c r="E769" s="35" t="s">
        <v>2437</v>
      </c>
    </row>
    <row r="770" spans="1:5" ht="12.75">
      <c r="A770" s="36" t="s">
        <v>55</v>
      </c>
      <c r="E770" s="37" t="s">
        <v>2438</v>
      </c>
    </row>
    <row r="771" spans="1:5" ht="12.75">
      <c r="A771" t="s">
        <v>56</v>
      </c>
      <c r="E771" s="35" t="s">
        <v>49</v>
      </c>
    </row>
    <row r="772" spans="1:16" ht="12.75">
      <c r="A772" s="25" t="s">
        <v>47</v>
      </c>
      <c s="29" t="s">
        <v>1776</v>
      </c>
      <c s="29" t="s">
        <v>2439</v>
      </c>
      <c s="25" t="s">
        <v>49</v>
      </c>
      <c s="30" t="s">
        <v>2440</v>
      </c>
      <c s="31" t="s">
        <v>142</v>
      </c>
      <c s="32">
        <v>152</v>
      </c>
      <c s="33">
        <v>0</v>
      </c>
      <c s="33">
        <f>ROUND(ROUND(H772,2)*ROUND(G772,3),2)</f>
      </c>
      <c s="31" t="s">
        <v>1075</v>
      </c>
      <c r="O772">
        <f>(I772*21)/100</f>
      </c>
      <c t="s">
        <v>23</v>
      </c>
    </row>
    <row r="773" spans="1:5" ht="12.75">
      <c r="A773" s="34" t="s">
        <v>53</v>
      </c>
      <c r="E773" s="35" t="s">
        <v>2440</v>
      </c>
    </row>
    <row r="774" spans="1:5" ht="12.75">
      <c r="A774" s="36" t="s">
        <v>55</v>
      </c>
      <c r="E774" s="37" t="s">
        <v>2441</v>
      </c>
    </row>
    <row r="775" spans="1:5" ht="12.75">
      <c r="A775" t="s">
        <v>56</v>
      </c>
      <c r="E775" s="35" t="s">
        <v>49</v>
      </c>
    </row>
    <row r="776" spans="1:16" ht="12.75">
      <c r="A776" s="25" t="s">
        <v>47</v>
      </c>
      <c s="29" t="s">
        <v>1781</v>
      </c>
      <c s="29" t="s">
        <v>2442</v>
      </c>
      <c s="25" t="s">
        <v>49</v>
      </c>
      <c s="30" t="s">
        <v>2443</v>
      </c>
      <c s="31" t="s">
        <v>121</v>
      </c>
      <c s="32">
        <v>2</v>
      </c>
      <c s="33">
        <v>0</v>
      </c>
      <c s="33">
        <f>ROUND(ROUND(H776,2)*ROUND(G776,3),2)</f>
      </c>
      <c s="31" t="s">
        <v>1075</v>
      </c>
      <c r="O776">
        <f>(I776*21)/100</f>
      </c>
      <c t="s">
        <v>23</v>
      </c>
    </row>
    <row r="777" spans="1:5" ht="25.5">
      <c r="A777" s="34" t="s">
        <v>53</v>
      </c>
      <c r="E777" s="35" t="s">
        <v>2444</v>
      </c>
    </row>
    <row r="778" spans="1:5" ht="12.75">
      <c r="A778" s="36" t="s">
        <v>55</v>
      </c>
      <c r="E778" s="37" t="s">
        <v>49</v>
      </c>
    </row>
    <row r="779" spans="1:5" ht="12.75">
      <c r="A779" t="s">
        <v>56</v>
      </c>
      <c r="E779" s="35" t="s">
        <v>49</v>
      </c>
    </row>
    <row r="780" spans="1:16" ht="25.5">
      <c r="A780" s="25" t="s">
        <v>47</v>
      </c>
      <c s="29" t="s">
        <v>1786</v>
      </c>
      <c s="29" t="s">
        <v>2445</v>
      </c>
      <c s="25" t="s">
        <v>49</v>
      </c>
      <c s="30" t="s">
        <v>2446</v>
      </c>
      <c s="31" t="s">
        <v>126</v>
      </c>
      <c s="32">
        <v>0.72</v>
      </c>
      <c s="33">
        <v>0</v>
      </c>
      <c s="33">
        <f>ROUND(ROUND(H780,2)*ROUND(G780,3),2)</f>
      </c>
      <c s="31" t="s">
        <v>1075</v>
      </c>
      <c r="O780">
        <f>(I780*21)/100</f>
      </c>
      <c t="s">
        <v>23</v>
      </c>
    </row>
    <row r="781" spans="1:5" ht="25.5">
      <c r="A781" s="34" t="s">
        <v>53</v>
      </c>
      <c r="E781" s="35" t="s">
        <v>2447</v>
      </c>
    </row>
    <row r="782" spans="1:5" ht="12.75">
      <c r="A782" s="36" t="s">
        <v>55</v>
      </c>
      <c r="E782" s="37" t="s">
        <v>2448</v>
      </c>
    </row>
    <row r="783" spans="1:5" ht="12.75">
      <c r="A783" t="s">
        <v>56</v>
      </c>
      <c r="E783" s="35" t="s">
        <v>49</v>
      </c>
    </row>
    <row r="784" spans="1:16" ht="12.75">
      <c r="A784" s="25" t="s">
        <v>47</v>
      </c>
      <c s="29" t="s">
        <v>1791</v>
      </c>
      <c s="29" t="s">
        <v>1922</v>
      </c>
      <c s="25" t="s">
        <v>49</v>
      </c>
      <c s="30" t="s">
        <v>1923</v>
      </c>
      <c s="31" t="s">
        <v>126</v>
      </c>
      <c s="32">
        <v>7.63</v>
      </c>
      <c s="33">
        <v>0</v>
      </c>
      <c s="33">
        <f>ROUND(ROUND(H784,2)*ROUND(G784,3),2)</f>
      </c>
      <c s="31" t="s">
        <v>1075</v>
      </c>
      <c r="O784">
        <f>(I784*21)/100</f>
      </c>
      <c t="s">
        <v>23</v>
      </c>
    </row>
    <row r="785" spans="1:5" ht="25.5">
      <c r="A785" s="34" t="s">
        <v>53</v>
      </c>
      <c r="E785" s="35" t="s">
        <v>1924</v>
      </c>
    </row>
    <row r="786" spans="1:5" ht="63.75">
      <c r="A786" s="36" t="s">
        <v>55</v>
      </c>
      <c r="E786" s="37" t="s">
        <v>2449</v>
      </c>
    </row>
    <row r="787" spans="1:5" ht="12.75">
      <c r="A787" t="s">
        <v>56</v>
      </c>
      <c r="E787" s="35" t="s">
        <v>49</v>
      </c>
    </row>
    <row r="788" spans="1:16" ht="12.75">
      <c r="A788" s="25" t="s">
        <v>47</v>
      </c>
      <c s="29" t="s">
        <v>1796</v>
      </c>
      <c s="29" t="s">
        <v>2450</v>
      </c>
      <c s="25" t="s">
        <v>49</v>
      </c>
      <c s="30" t="s">
        <v>2451</v>
      </c>
      <c s="31" t="s">
        <v>126</v>
      </c>
      <c s="32">
        <v>5.232</v>
      </c>
      <c s="33">
        <v>0</v>
      </c>
      <c s="33">
        <f>ROUND(ROUND(H788,2)*ROUND(G788,3),2)</f>
      </c>
      <c s="31" t="s">
        <v>1075</v>
      </c>
      <c r="O788">
        <f>(I788*21)/100</f>
      </c>
      <c t="s">
        <v>23</v>
      </c>
    </row>
    <row r="789" spans="1:5" ht="25.5">
      <c r="A789" s="34" t="s">
        <v>53</v>
      </c>
      <c r="E789" s="35" t="s">
        <v>2452</v>
      </c>
    </row>
    <row r="790" spans="1:5" ht="51">
      <c r="A790" s="36" t="s">
        <v>55</v>
      </c>
      <c r="E790" s="37" t="s">
        <v>2453</v>
      </c>
    </row>
    <row r="791" spans="1:5" ht="12.75">
      <c r="A791" t="s">
        <v>56</v>
      </c>
      <c r="E791" s="35" t="s">
        <v>49</v>
      </c>
    </row>
    <row r="792" spans="1:16" ht="12.75">
      <c r="A792" s="25" t="s">
        <v>47</v>
      </c>
      <c s="29" t="s">
        <v>1801</v>
      </c>
      <c s="29" t="s">
        <v>1927</v>
      </c>
      <c s="25" t="s">
        <v>49</v>
      </c>
      <c s="30" t="s">
        <v>1928</v>
      </c>
      <c s="31" t="s">
        <v>126</v>
      </c>
      <c s="32">
        <v>0.533</v>
      </c>
      <c s="33">
        <v>0</v>
      </c>
      <c s="33">
        <f>ROUND(ROUND(H792,2)*ROUND(G792,3),2)</f>
      </c>
      <c s="31" t="s">
        <v>1075</v>
      </c>
      <c r="O792">
        <f>(I792*21)/100</f>
      </c>
      <c t="s">
        <v>23</v>
      </c>
    </row>
    <row r="793" spans="1:5" ht="25.5">
      <c r="A793" s="34" t="s">
        <v>53</v>
      </c>
      <c r="E793" s="35" t="s">
        <v>1929</v>
      </c>
    </row>
    <row r="794" spans="1:5" ht="25.5">
      <c r="A794" s="36" t="s">
        <v>55</v>
      </c>
      <c r="E794" s="37" t="s">
        <v>1930</v>
      </c>
    </row>
    <row r="795" spans="1:5" ht="12.75">
      <c r="A795" t="s">
        <v>56</v>
      </c>
      <c r="E795" s="35" t="s">
        <v>49</v>
      </c>
    </row>
    <row r="796" spans="1:16" ht="12.75">
      <c r="A796" s="25" t="s">
        <v>47</v>
      </c>
      <c s="29" t="s">
        <v>1806</v>
      </c>
      <c s="29" t="s">
        <v>1932</v>
      </c>
      <c s="25" t="s">
        <v>49</v>
      </c>
      <c s="30" t="s">
        <v>1933</v>
      </c>
      <c s="31" t="s">
        <v>126</v>
      </c>
      <c s="32">
        <v>1.132</v>
      </c>
      <c s="33">
        <v>0</v>
      </c>
      <c s="33">
        <f>ROUND(ROUND(H796,2)*ROUND(G796,3),2)</f>
      </c>
      <c s="31" t="s">
        <v>1075</v>
      </c>
      <c r="O796">
        <f>(I796*21)/100</f>
      </c>
      <c t="s">
        <v>23</v>
      </c>
    </row>
    <row r="797" spans="1:5" ht="25.5">
      <c r="A797" s="34" t="s">
        <v>53</v>
      </c>
      <c r="E797" s="35" t="s">
        <v>1934</v>
      </c>
    </row>
    <row r="798" spans="1:5" ht="51">
      <c r="A798" s="36" t="s">
        <v>55</v>
      </c>
      <c r="E798" s="37" t="s">
        <v>2454</v>
      </c>
    </row>
    <row r="799" spans="1:5" ht="12.75">
      <c r="A799" t="s">
        <v>56</v>
      </c>
      <c r="E799" s="35" t="s">
        <v>49</v>
      </c>
    </row>
    <row r="800" spans="1:16" ht="12.75">
      <c r="A800" s="25" t="s">
        <v>47</v>
      </c>
      <c s="29" t="s">
        <v>1811</v>
      </c>
      <c s="29" t="s">
        <v>2455</v>
      </c>
      <c s="25" t="s">
        <v>49</v>
      </c>
      <c s="30" t="s">
        <v>2456</v>
      </c>
      <c s="31" t="s">
        <v>126</v>
      </c>
      <c s="32">
        <v>0.916</v>
      </c>
      <c s="33">
        <v>0</v>
      </c>
      <c s="33">
        <f>ROUND(ROUND(H800,2)*ROUND(G800,3),2)</f>
      </c>
      <c s="31" t="s">
        <v>1075</v>
      </c>
      <c r="O800">
        <f>(I800*21)/100</f>
      </c>
      <c t="s">
        <v>23</v>
      </c>
    </row>
    <row r="801" spans="1:5" ht="25.5">
      <c r="A801" s="34" t="s">
        <v>53</v>
      </c>
      <c r="E801" s="35" t="s">
        <v>2457</v>
      </c>
    </row>
    <row r="802" spans="1:5" ht="51">
      <c r="A802" s="36" t="s">
        <v>55</v>
      </c>
      <c r="E802" s="37" t="s">
        <v>2458</v>
      </c>
    </row>
    <row r="803" spans="1:5" ht="12.75">
      <c r="A803" t="s">
        <v>56</v>
      </c>
      <c r="E803" s="35" t="s">
        <v>49</v>
      </c>
    </row>
    <row r="804" spans="1:16" ht="12.75">
      <c r="A804" s="25" t="s">
        <v>47</v>
      </c>
      <c s="29" t="s">
        <v>1816</v>
      </c>
      <c s="29" t="s">
        <v>1937</v>
      </c>
      <c s="25" t="s">
        <v>49</v>
      </c>
      <c s="30" t="s">
        <v>1938</v>
      </c>
      <c s="31" t="s">
        <v>121</v>
      </c>
      <c s="32">
        <v>3</v>
      </c>
      <c s="33">
        <v>0</v>
      </c>
      <c s="33">
        <f>ROUND(ROUND(H804,2)*ROUND(G804,3),2)</f>
      </c>
      <c s="31" t="s">
        <v>1075</v>
      </c>
      <c r="O804">
        <f>(I804*21)/100</f>
      </c>
      <c t="s">
        <v>23</v>
      </c>
    </row>
    <row r="805" spans="1:5" ht="12.75">
      <c r="A805" s="34" t="s">
        <v>53</v>
      </c>
      <c r="E805" s="35" t="s">
        <v>1938</v>
      </c>
    </row>
    <row r="806" spans="1:5" ht="63.75">
      <c r="A806" s="36" t="s">
        <v>55</v>
      </c>
      <c r="E806" s="37" t="s">
        <v>2459</v>
      </c>
    </row>
    <row r="807" spans="1:5" ht="12.75">
      <c r="A807" t="s">
        <v>56</v>
      </c>
      <c r="E807" s="35" t="s">
        <v>49</v>
      </c>
    </row>
    <row r="808" spans="1:16" ht="12.75">
      <c r="A808" s="25" t="s">
        <v>47</v>
      </c>
      <c s="29" t="s">
        <v>1821</v>
      </c>
      <c s="29" t="s">
        <v>2460</v>
      </c>
      <c s="25" t="s">
        <v>49</v>
      </c>
      <c s="30" t="s">
        <v>2461</v>
      </c>
      <c s="31" t="s">
        <v>121</v>
      </c>
      <c s="32">
        <v>1</v>
      </c>
      <c s="33">
        <v>0</v>
      </c>
      <c s="33">
        <f>ROUND(ROUND(H808,2)*ROUND(G808,3),2)</f>
      </c>
      <c s="31" t="s">
        <v>1075</v>
      </c>
      <c r="O808">
        <f>(I808*21)/100</f>
      </c>
      <c t="s">
        <v>23</v>
      </c>
    </row>
    <row r="809" spans="1:5" ht="12.75">
      <c r="A809" s="34" t="s">
        <v>53</v>
      </c>
      <c r="E809" s="35" t="s">
        <v>2461</v>
      </c>
    </row>
    <row r="810" spans="1:5" ht="12.75">
      <c r="A810" s="36" t="s">
        <v>55</v>
      </c>
      <c r="E810" s="37" t="s">
        <v>2462</v>
      </c>
    </row>
    <row r="811" spans="1:5" ht="12.75">
      <c r="A811" t="s">
        <v>56</v>
      </c>
      <c r="E811" s="35" t="s">
        <v>49</v>
      </c>
    </row>
    <row r="812" spans="1:16" ht="12.75">
      <c r="A812" s="25" t="s">
        <v>47</v>
      </c>
      <c s="29" t="s">
        <v>1826</v>
      </c>
      <c s="29" t="s">
        <v>1941</v>
      </c>
      <c s="25" t="s">
        <v>49</v>
      </c>
      <c s="30" t="s">
        <v>1942</v>
      </c>
      <c s="31" t="s">
        <v>116</v>
      </c>
      <c s="32">
        <v>75.708</v>
      </c>
      <c s="33">
        <v>0</v>
      </c>
      <c s="33">
        <f>ROUND(ROUND(H812,2)*ROUND(G812,3),2)</f>
      </c>
      <c s="31" t="s">
        <v>1075</v>
      </c>
      <c r="O812">
        <f>(I812*21)/100</f>
      </c>
      <c t="s">
        <v>23</v>
      </c>
    </row>
    <row r="813" spans="1:5" ht="25.5">
      <c r="A813" s="34" t="s">
        <v>53</v>
      </c>
      <c r="E813" s="35" t="s">
        <v>1943</v>
      </c>
    </row>
    <row r="814" spans="1:5" ht="127.5">
      <c r="A814" s="36" t="s">
        <v>55</v>
      </c>
      <c r="E814" s="37" t="s">
        <v>2463</v>
      </c>
    </row>
    <row r="815" spans="1:5" ht="12.75">
      <c r="A815" t="s">
        <v>56</v>
      </c>
      <c r="E815" s="35" t="s">
        <v>49</v>
      </c>
    </row>
    <row r="816" spans="1:16" ht="12.75">
      <c r="A816" s="25" t="s">
        <v>47</v>
      </c>
      <c s="29" t="s">
        <v>1831</v>
      </c>
      <c s="29" t="s">
        <v>2464</v>
      </c>
      <c s="25" t="s">
        <v>49</v>
      </c>
      <c s="30" t="s">
        <v>2465</v>
      </c>
      <c s="31" t="s">
        <v>116</v>
      </c>
      <c s="32">
        <v>9.02</v>
      </c>
      <c s="33">
        <v>0</v>
      </c>
      <c s="33">
        <f>ROUND(ROUND(H816,2)*ROUND(G816,3),2)</f>
      </c>
      <c s="31" t="s">
        <v>1075</v>
      </c>
      <c r="O816">
        <f>(I816*21)/100</f>
      </c>
      <c t="s">
        <v>23</v>
      </c>
    </row>
    <row r="817" spans="1:5" ht="12.75">
      <c r="A817" s="34" t="s">
        <v>53</v>
      </c>
      <c r="E817" s="35" t="s">
        <v>2466</v>
      </c>
    </row>
    <row r="818" spans="1:5" ht="76.5">
      <c r="A818" s="36" t="s">
        <v>55</v>
      </c>
      <c r="E818" s="37" t="s">
        <v>2467</v>
      </c>
    </row>
    <row r="819" spans="1:5" ht="12.75">
      <c r="A819" t="s">
        <v>56</v>
      </c>
      <c r="E819" s="35" t="s">
        <v>49</v>
      </c>
    </row>
    <row r="820" spans="1:16" ht="12.75">
      <c r="A820" s="25" t="s">
        <v>47</v>
      </c>
      <c s="29" t="s">
        <v>1836</v>
      </c>
      <c s="29" t="s">
        <v>1946</v>
      </c>
      <c s="25" t="s">
        <v>49</v>
      </c>
      <c s="30" t="s">
        <v>1947</v>
      </c>
      <c s="31" t="s">
        <v>104</v>
      </c>
      <c s="32">
        <v>1.51</v>
      </c>
      <c s="33">
        <v>0</v>
      </c>
      <c s="33">
        <f>ROUND(ROUND(H820,2)*ROUND(G820,3),2)</f>
      </c>
      <c s="31" t="s">
        <v>1075</v>
      </c>
      <c r="O820">
        <f>(I820*21)/100</f>
      </c>
      <c t="s">
        <v>23</v>
      </c>
    </row>
    <row r="821" spans="1:5" ht="12.75">
      <c r="A821" s="34" t="s">
        <v>53</v>
      </c>
      <c r="E821" s="35" t="s">
        <v>1948</v>
      </c>
    </row>
    <row r="822" spans="1:5" ht="38.25">
      <c r="A822" s="36" t="s">
        <v>55</v>
      </c>
      <c r="E822" s="37" t="s">
        <v>2468</v>
      </c>
    </row>
    <row r="823" spans="1:5" ht="12.75">
      <c r="A823" t="s">
        <v>56</v>
      </c>
      <c r="E823" s="35" t="s">
        <v>49</v>
      </c>
    </row>
    <row r="824" spans="1:16" ht="12.75">
      <c r="A824" s="25" t="s">
        <v>47</v>
      </c>
      <c s="29" t="s">
        <v>1841</v>
      </c>
      <c s="29" t="s">
        <v>2469</v>
      </c>
      <c s="25" t="s">
        <v>49</v>
      </c>
      <c s="30" t="s">
        <v>2470</v>
      </c>
      <c s="31" t="s">
        <v>104</v>
      </c>
      <c s="32">
        <v>0.22</v>
      </c>
      <c s="33">
        <v>0</v>
      </c>
      <c s="33">
        <f>ROUND(ROUND(H824,2)*ROUND(G824,3),2)</f>
      </c>
      <c s="31" t="s">
        <v>1075</v>
      </c>
      <c r="O824">
        <f>(I824*21)/100</f>
      </c>
      <c t="s">
        <v>23</v>
      </c>
    </row>
    <row r="825" spans="1:5" ht="12.75">
      <c r="A825" s="34" t="s">
        <v>53</v>
      </c>
      <c r="E825" s="35" t="s">
        <v>2470</v>
      </c>
    </row>
    <row r="826" spans="1:5" ht="12.75">
      <c r="A826" s="36" t="s">
        <v>55</v>
      </c>
      <c r="E826" s="37" t="s">
        <v>2471</v>
      </c>
    </row>
    <row r="827" spans="1:5" ht="12.75">
      <c r="A827" t="s">
        <v>56</v>
      </c>
      <c r="E827" s="35" t="s">
        <v>49</v>
      </c>
    </row>
    <row r="828" spans="1:16" ht="12.75">
      <c r="A828" s="25" t="s">
        <v>47</v>
      </c>
      <c s="29" t="s">
        <v>1846</v>
      </c>
      <c s="29" t="s">
        <v>2472</v>
      </c>
      <c s="25" t="s">
        <v>49</v>
      </c>
      <c s="30" t="s">
        <v>2473</v>
      </c>
      <c s="31" t="s">
        <v>142</v>
      </c>
      <c s="32">
        <v>150</v>
      </c>
      <c s="33">
        <v>0</v>
      </c>
      <c s="33">
        <f>ROUND(ROUND(H828,2)*ROUND(G828,3),2)</f>
      </c>
      <c s="31"/>
      <c r="O828">
        <f>(I828*21)/100</f>
      </c>
      <c t="s">
        <v>23</v>
      </c>
    </row>
    <row r="829" spans="1:5" ht="12.75">
      <c r="A829" s="34" t="s">
        <v>53</v>
      </c>
      <c r="E829" s="35" t="s">
        <v>49</v>
      </c>
    </row>
    <row r="830" spans="1:5" ht="25.5">
      <c r="A830" s="36" t="s">
        <v>55</v>
      </c>
      <c r="E830" s="37" t="s">
        <v>2474</v>
      </c>
    </row>
    <row r="831" spans="1:5" ht="12.75">
      <c r="A831" t="s">
        <v>56</v>
      </c>
      <c r="E831" s="35" t="s">
        <v>49</v>
      </c>
    </row>
    <row r="832" spans="1:16" ht="12.75">
      <c r="A832" s="25" t="s">
        <v>47</v>
      </c>
      <c s="29" t="s">
        <v>1851</v>
      </c>
      <c s="29" t="s">
        <v>2475</v>
      </c>
      <c s="25" t="s">
        <v>49</v>
      </c>
      <c s="30" t="s">
        <v>2476</v>
      </c>
      <c s="31" t="s">
        <v>121</v>
      </c>
      <c s="32">
        <v>35</v>
      </c>
      <c s="33">
        <v>0</v>
      </c>
      <c s="33">
        <f>ROUND(ROUND(H832,2)*ROUND(G832,3),2)</f>
      </c>
      <c s="31"/>
      <c r="O832">
        <f>(I832*21)/100</f>
      </c>
      <c t="s">
        <v>23</v>
      </c>
    </row>
    <row r="833" spans="1:5" ht="12.75">
      <c r="A833" s="34" t="s">
        <v>53</v>
      </c>
      <c r="E833" s="35" t="s">
        <v>2476</v>
      </c>
    </row>
    <row r="834" spans="1:5" ht="89.25">
      <c r="A834" s="36" t="s">
        <v>55</v>
      </c>
      <c r="E834" s="37" t="s">
        <v>2477</v>
      </c>
    </row>
    <row r="835" spans="1:5" ht="12.75">
      <c r="A835" t="s">
        <v>56</v>
      </c>
      <c r="E835" s="35" t="s">
        <v>49</v>
      </c>
    </row>
    <row r="836" spans="1:16" ht="12.75">
      <c r="A836" s="25" t="s">
        <v>47</v>
      </c>
      <c s="29" t="s">
        <v>1856</v>
      </c>
      <c s="29" t="s">
        <v>2478</v>
      </c>
      <c s="25" t="s">
        <v>49</v>
      </c>
      <c s="30" t="s">
        <v>2479</v>
      </c>
      <c s="31" t="s">
        <v>121</v>
      </c>
      <c s="32">
        <v>2</v>
      </c>
      <c s="33">
        <v>0</v>
      </c>
      <c s="33">
        <f>ROUND(ROUND(H836,2)*ROUND(G836,3),2)</f>
      </c>
      <c s="31"/>
      <c r="O836">
        <f>(I836*21)/100</f>
      </c>
      <c t="s">
        <v>23</v>
      </c>
    </row>
    <row r="837" spans="1:5" ht="12.75">
      <c r="A837" s="34" t="s">
        <v>53</v>
      </c>
      <c r="E837" s="35" t="s">
        <v>2479</v>
      </c>
    </row>
    <row r="838" spans="1:5" ht="25.5">
      <c r="A838" s="36" t="s">
        <v>55</v>
      </c>
      <c r="E838" s="37" t="s">
        <v>2480</v>
      </c>
    </row>
    <row r="839" spans="1:5" ht="12.75">
      <c r="A839" t="s">
        <v>56</v>
      </c>
      <c r="E839" s="35" t="s">
        <v>49</v>
      </c>
    </row>
    <row r="840" spans="1:16" ht="12.75">
      <c r="A840" s="25" t="s">
        <v>47</v>
      </c>
      <c s="29" t="s">
        <v>1861</v>
      </c>
      <c s="29" t="s">
        <v>2481</v>
      </c>
      <c s="25" t="s">
        <v>49</v>
      </c>
      <c s="30" t="s">
        <v>2482</v>
      </c>
      <c s="31" t="s">
        <v>142</v>
      </c>
      <c s="32">
        <v>151</v>
      </c>
      <c s="33">
        <v>0</v>
      </c>
      <c s="33">
        <f>ROUND(ROUND(H840,2)*ROUND(G840,3),2)</f>
      </c>
      <c s="31"/>
      <c r="O840">
        <f>(I840*21)/100</f>
      </c>
      <c t="s">
        <v>23</v>
      </c>
    </row>
    <row r="841" spans="1:5" ht="12.75">
      <c r="A841" s="34" t="s">
        <v>53</v>
      </c>
      <c r="E841" s="35" t="s">
        <v>1957</v>
      </c>
    </row>
    <row r="842" spans="1:5" ht="38.25">
      <c r="A842" s="36" t="s">
        <v>55</v>
      </c>
      <c r="E842" s="37" t="s">
        <v>2483</v>
      </c>
    </row>
    <row r="843" spans="1:5" ht="12.75">
      <c r="A843" t="s">
        <v>56</v>
      </c>
      <c r="E843" s="35" t="s">
        <v>49</v>
      </c>
    </row>
    <row r="844" spans="1:16" ht="25.5">
      <c r="A844" s="25" t="s">
        <v>47</v>
      </c>
      <c s="29" t="s">
        <v>1866</v>
      </c>
      <c s="29" t="s">
        <v>1964</v>
      </c>
      <c s="25" t="s">
        <v>49</v>
      </c>
      <c s="30" t="s">
        <v>1965</v>
      </c>
      <c s="31" t="s">
        <v>121</v>
      </c>
      <c s="32">
        <v>3</v>
      </c>
      <c s="33">
        <v>0</v>
      </c>
      <c s="33">
        <f>ROUND(ROUND(H844,2)*ROUND(G844,3),2)</f>
      </c>
      <c s="31" t="s">
        <v>1075</v>
      </c>
      <c r="O844">
        <f>(I844*21)/100</f>
      </c>
      <c t="s">
        <v>23</v>
      </c>
    </row>
    <row r="845" spans="1:5" ht="25.5">
      <c r="A845" s="34" t="s">
        <v>53</v>
      </c>
      <c r="E845" s="35" t="s">
        <v>1965</v>
      </c>
    </row>
    <row r="846" spans="1:5" ht="51">
      <c r="A846" s="36" t="s">
        <v>55</v>
      </c>
      <c r="E846" s="37" t="s">
        <v>2484</v>
      </c>
    </row>
    <row r="847" spans="1:5" ht="12.75">
      <c r="A847" t="s">
        <v>56</v>
      </c>
      <c r="E847" s="35" t="s">
        <v>49</v>
      </c>
    </row>
    <row r="848" spans="1:16" ht="12.75">
      <c r="A848" s="25" t="s">
        <v>47</v>
      </c>
      <c s="29" t="s">
        <v>1871</v>
      </c>
      <c s="29" t="s">
        <v>2485</v>
      </c>
      <c s="25" t="s">
        <v>49</v>
      </c>
      <c s="30" t="s">
        <v>1969</v>
      </c>
      <c s="31" t="s">
        <v>121</v>
      </c>
      <c s="32">
        <v>4</v>
      </c>
      <c s="33">
        <v>0</v>
      </c>
      <c s="33">
        <f>ROUND(ROUND(H848,2)*ROUND(G848,3),2)</f>
      </c>
      <c s="31"/>
      <c r="O848">
        <f>(I848*21)/100</f>
      </c>
      <c t="s">
        <v>23</v>
      </c>
    </row>
    <row r="849" spans="1:5" ht="12.75">
      <c r="A849" s="34" t="s">
        <v>53</v>
      </c>
      <c r="E849" s="35" t="s">
        <v>1970</v>
      </c>
    </row>
    <row r="850" spans="1:5" ht="25.5">
      <c r="A850" s="36" t="s">
        <v>55</v>
      </c>
      <c r="E850" s="37" t="s">
        <v>2486</v>
      </c>
    </row>
    <row r="851" spans="1:5" ht="12.75">
      <c r="A851" t="s">
        <v>56</v>
      </c>
      <c r="E851" s="35" t="s">
        <v>49</v>
      </c>
    </row>
    <row r="852" spans="1:16" ht="12.75">
      <c r="A852" s="25" t="s">
        <v>47</v>
      </c>
      <c s="29" t="s">
        <v>1876</v>
      </c>
      <c s="29" t="s">
        <v>2487</v>
      </c>
      <c s="25" t="s">
        <v>49</v>
      </c>
      <c s="30" t="s">
        <v>1974</v>
      </c>
      <c s="31" t="s">
        <v>121</v>
      </c>
      <c s="32">
        <v>3</v>
      </c>
      <c s="33">
        <v>0</v>
      </c>
      <c s="33">
        <f>ROUND(ROUND(H852,2)*ROUND(G852,3),2)</f>
      </c>
      <c s="31"/>
      <c r="O852">
        <f>(I852*21)/100</f>
      </c>
      <c t="s">
        <v>23</v>
      </c>
    </row>
    <row r="853" spans="1:5" ht="12.75">
      <c r="A853" s="34" t="s">
        <v>53</v>
      </c>
      <c r="E853" s="35" t="s">
        <v>1974</v>
      </c>
    </row>
    <row r="854" spans="1:5" ht="51">
      <c r="A854" s="36" t="s">
        <v>55</v>
      </c>
      <c r="E854" s="37" t="s">
        <v>2488</v>
      </c>
    </row>
    <row r="855" spans="1:5" ht="12.75">
      <c r="A855" t="s">
        <v>56</v>
      </c>
      <c r="E855" s="35" t="s">
        <v>49</v>
      </c>
    </row>
    <row r="856" spans="1:16" ht="12.75">
      <c r="A856" s="25" t="s">
        <v>47</v>
      </c>
      <c s="29" t="s">
        <v>1881</v>
      </c>
      <c s="29" t="s">
        <v>2489</v>
      </c>
      <c s="25" t="s">
        <v>49</v>
      </c>
      <c s="30" t="s">
        <v>1982</v>
      </c>
      <c s="31" t="s">
        <v>121</v>
      </c>
      <c s="32">
        <v>10</v>
      </c>
      <c s="33">
        <v>0</v>
      </c>
      <c s="33">
        <f>ROUND(ROUND(H856,2)*ROUND(G856,3),2)</f>
      </c>
      <c s="31"/>
      <c r="O856">
        <f>(I856*21)/100</f>
      </c>
      <c t="s">
        <v>23</v>
      </c>
    </row>
    <row r="857" spans="1:5" ht="12.75">
      <c r="A857" s="34" t="s">
        <v>53</v>
      </c>
      <c r="E857" s="35" t="s">
        <v>1982</v>
      </c>
    </row>
    <row r="858" spans="1:5" ht="25.5">
      <c r="A858" s="36" t="s">
        <v>55</v>
      </c>
      <c r="E858" s="37" t="s">
        <v>2490</v>
      </c>
    </row>
    <row r="859" spans="1:5" ht="12.75">
      <c r="A859" t="s">
        <v>56</v>
      </c>
      <c r="E859" s="35" t="s">
        <v>49</v>
      </c>
    </row>
    <row r="860" spans="1:16" ht="12.75">
      <c r="A860" s="25" t="s">
        <v>47</v>
      </c>
      <c s="29" t="s">
        <v>1885</v>
      </c>
      <c s="29" t="s">
        <v>1985</v>
      </c>
      <c s="25" t="s">
        <v>49</v>
      </c>
      <c s="30" t="s">
        <v>1986</v>
      </c>
      <c s="31" t="s">
        <v>121</v>
      </c>
      <c s="32">
        <v>8</v>
      </c>
      <c s="33">
        <v>0</v>
      </c>
      <c s="33">
        <f>ROUND(ROUND(H860,2)*ROUND(G860,3),2)</f>
      </c>
      <c s="31" t="s">
        <v>1075</v>
      </c>
      <c r="O860">
        <f>(I860*21)/100</f>
      </c>
      <c t="s">
        <v>23</v>
      </c>
    </row>
    <row r="861" spans="1:5" ht="12.75">
      <c r="A861" s="34" t="s">
        <v>53</v>
      </c>
      <c r="E861" s="35" t="s">
        <v>1986</v>
      </c>
    </row>
    <row r="862" spans="1:5" ht="63.75">
      <c r="A862" s="36" t="s">
        <v>55</v>
      </c>
      <c r="E862" s="37" t="s">
        <v>2491</v>
      </c>
    </row>
    <row r="863" spans="1:5" ht="12.75">
      <c r="A863" t="s">
        <v>56</v>
      </c>
      <c r="E863" s="35" t="s">
        <v>49</v>
      </c>
    </row>
    <row r="864" spans="1:16" ht="25.5">
      <c r="A864" s="25" t="s">
        <v>47</v>
      </c>
      <c s="29" t="s">
        <v>1890</v>
      </c>
      <c s="29" t="s">
        <v>1992</v>
      </c>
      <c s="25" t="s">
        <v>49</v>
      </c>
      <c s="30" t="s">
        <v>1993</v>
      </c>
      <c s="31" t="s">
        <v>121</v>
      </c>
      <c s="32">
        <v>13</v>
      </c>
      <c s="33">
        <v>0</v>
      </c>
      <c s="33">
        <f>ROUND(ROUND(H864,2)*ROUND(G864,3),2)</f>
      </c>
      <c s="31" t="s">
        <v>1075</v>
      </c>
      <c r="O864">
        <f>(I864*21)/100</f>
      </c>
      <c t="s">
        <v>23</v>
      </c>
    </row>
    <row r="865" spans="1:5" ht="25.5">
      <c r="A865" s="34" t="s">
        <v>53</v>
      </c>
      <c r="E865" s="35" t="s">
        <v>1994</v>
      </c>
    </row>
    <row r="866" spans="1:5" ht="38.25">
      <c r="A866" s="36" t="s">
        <v>55</v>
      </c>
      <c r="E866" s="37" t="s">
        <v>2492</v>
      </c>
    </row>
    <row r="867" spans="1:5" ht="12.75">
      <c r="A867" t="s">
        <v>56</v>
      </c>
      <c r="E867" s="35" t="s">
        <v>49</v>
      </c>
    </row>
    <row r="868" spans="1:16" ht="25.5">
      <c r="A868" s="25" t="s">
        <v>47</v>
      </c>
      <c s="29" t="s">
        <v>1894</v>
      </c>
      <c s="29" t="s">
        <v>1997</v>
      </c>
      <c s="25" t="s">
        <v>49</v>
      </c>
      <c s="30" t="s">
        <v>1998</v>
      </c>
      <c s="31" t="s">
        <v>121</v>
      </c>
      <c s="32">
        <v>2</v>
      </c>
      <c s="33">
        <v>0</v>
      </c>
      <c s="33">
        <f>ROUND(ROUND(H868,2)*ROUND(G868,3),2)</f>
      </c>
      <c s="31" t="s">
        <v>1075</v>
      </c>
      <c r="O868">
        <f>(I868*21)/100</f>
      </c>
      <c t="s">
        <v>23</v>
      </c>
    </row>
    <row r="869" spans="1:5" ht="25.5">
      <c r="A869" s="34" t="s">
        <v>53</v>
      </c>
      <c r="E869" s="35" t="s">
        <v>1999</v>
      </c>
    </row>
    <row r="870" spans="1:5" ht="25.5">
      <c r="A870" s="36" t="s">
        <v>55</v>
      </c>
      <c r="E870" s="37" t="s">
        <v>2000</v>
      </c>
    </row>
    <row r="871" spans="1:5" ht="12.75">
      <c r="A871" t="s">
        <v>56</v>
      </c>
      <c r="E871" s="35" t="s">
        <v>49</v>
      </c>
    </row>
    <row r="872" spans="1:16" ht="12.75">
      <c r="A872" s="25" t="s">
        <v>47</v>
      </c>
      <c s="29" t="s">
        <v>1898</v>
      </c>
      <c s="29" t="s">
        <v>2002</v>
      </c>
      <c s="25" t="s">
        <v>49</v>
      </c>
      <c s="30" t="s">
        <v>2003</v>
      </c>
      <c s="31" t="s">
        <v>142</v>
      </c>
      <c s="32">
        <v>350</v>
      </c>
      <c s="33">
        <v>0</v>
      </c>
      <c s="33">
        <f>ROUND(ROUND(H872,2)*ROUND(G872,3),2)</f>
      </c>
      <c s="31" t="s">
        <v>1075</v>
      </c>
      <c r="O872">
        <f>(I872*21)/100</f>
      </c>
      <c t="s">
        <v>23</v>
      </c>
    </row>
    <row r="873" spans="1:5" ht="12.75">
      <c r="A873" s="34" t="s">
        <v>53</v>
      </c>
      <c r="E873" s="35" t="s">
        <v>2004</v>
      </c>
    </row>
    <row r="874" spans="1:5" ht="25.5">
      <c r="A874" s="36" t="s">
        <v>55</v>
      </c>
      <c r="E874" s="37" t="s">
        <v>2493</v>
      </c>
    </row>
    <row r="875" spans="1:5" ht="12.75">
      <c r="A875" t="s">
        <v>56</v>
      </c>
      <c r="E875" s="35" t="s">
        <v>49</v>
      </c>
    </row>
    <row r="876" spans="1:16" ht="12.75">
      <c r="A876" s="25" t="s">
        <v>47</v>
      </c>
      <c s="29" t="s">
        <v>1903</v>
      </c>
      <c s="29" t="s">
        <v>2007</v>
      </c>
      <c s="25" t="s">
        <v>49</v>
      </c>
      <c s="30" t="s">
        <v>2008</v>
      </c>
      <c s="31" t="s">
        <v>142</v>
      </c>
      <c s="32">
        <v>180</v>
      </c>
      <c s="33">
        <v>0</v>
      </c>
      <c s="33">
        <f>ROUND(ROUND(H876,2)*ROUND(G876,3),2)</f>
      </c>
      <c s="31" t="s">
        <v>1075</v>
      </c>
      <c r="O876">
        <f>(I876*21)/100</f>
      </c>
      <c t="s">
        <v>23</v>
      </c>
    </row>
    <row r="877" spans="1:5" ht="12.75">
      <c r="A877" s="34" t="s">
        <v>53</v>
      </c>
      <c r="E877" s="35" t="s">
        <v>2009</v>
      </c>
    </row>
    <row r="878" spans="1:5" ht="25.5">
      <c r="A878" s="36" t="s">
        <v>55</v>
      </c>
      <c r="E878" s="37" t="s">
        <v>2494</v>
      </c>
    </row>
    <row r="879" spans="1:5" ht="12.75">
      <c r="A879" t="s">
        <v>56</v>
      </c>
      <c r="E879" s="35" t="s">
        <v>49</v>
      </c>
    </row>
    <row r="880" spans="1:18" ht="12.75" customHeight="1">
      <c r="A880" s="6" t="s">
        <v>45</v>
      </c>
      <c s="6"/>
      <c s="39" t="s">
        <v>40</v>
      </c>
      <c s="6"/>
      <c s="27" t="s">
        <v>2019</v>
      </c>
      <c s="6"/>
      <c s="6"/>
      <c s="6"/>
      <c s="40">
        <f>0+Q880</f>
      </c>
      <c s="6"/>
      <c r="O880">
        <f>0+R880</f>
      </c>
      <c r="Q880">
        <f>0+I881+I885+I889+I893+I897+I901+I905+I909</f>
      </c>
      <c>
        <f>0+O881+O885+O889+O893+O897+O901+O905+O909</f>
      </c>
    </row>
    <row r="881" spans="1:16" ht="12.75">
      <c r="A881" s="25" t="s">
        <v>47</v>
      </c>
      <c s="29" t="s">
        <v>205</v>
      </c>
      <c s="29" t="s">
        <v>2495</v>
      </c>
      <c s="25" t="s">
        <v>49</v>
      </c>
      <c s="30" t="s">
        <v>2496</v>
      </c>
      <c s="31" t="s">
        <v>104</v>
      </c>
      <c s="32">
        <v>0.095</v>
      </c>
      <c s="33">
        <v>0</v>
      </c>
      <c s="33">
        <f>ROUND(ROUND(H881,2)*ROUND(G881,3),2)</f>
      </c>
      <c s="31" t="s">
        <v>1075</v>
      </c>
      <c r="O881">
        <f>(I881*21)/100</f>
      </c>
      <c t="s">
        <v>23</v>
      </c>
    </row>
    <row r="882" spans="1:5" ht="12.75">
      <c r="A882" s="34" t="s">
        <v>53</v>
      </c>
      <c r="E882" s="35" t="s">
        <v>2497</v>
      </c>
    </row>
    <row r="883" spans="1:5" ht="12.75">
      <c r="A883" s="36" t="s">
        <v>55</v>
      </c>
      <c r="E883" s="37" t="s">
        <v>49</v>
      </c>
    </row>
    <row r="884" spans="1:5" ht="12.75">
      <c r="A884" t="s">
        <v>56</v>
      </c>
      <c r="E884" s="35" t="s">
        <v>49</v>
      </c>
    </row>
    <row r="885" spans="1:16" ht="12.75">
      <c r="A885" s="25" t="s">
        <v>47</v>
      </c>
      <c s="29" t="s">
        <v>1908</v>
      </c>
      <c s="29" t="s">
        <v>2498</v>
      </c>
      <c s="25" t="s">
        <v>49</v>
      </c>
      <c s="30" t="s">
        <v>2499</v>
      </c>
      <c s="31" t="s">
        <v>142</v>
      </c>
      <c s="32">
        <v>10.6</v>
      </c>
      <c s="33">
        <v>0</v>
      </c>
      <c s="33">
        <f>ROUND(ROUND(H885,2)*ROUND(G885,3),2)</f>
      </c>
      <c s="31" t="s">
        <v>1075</v>
      </c>
      <c r="O885">
        <f>(I885*21)/100</f>
      </c>
      <c t="s">
        <v>23</v>
      </c>
    </row>
    <row r="886" spans="1:5" ht="12.75">
      <c r="A886" s="34" t="s">
        <v>53</v>
      </c>
      <c r="E886" s="35" t="s">
        <v>2500</v>
      </c>
    </row>
    <row r="887" spans="1:5" ht="38.25">
      <c r="A887" s="36" t="s">
        <v>55</v>
      </c>
      <c r="E887" s="37" t="s">
        <v>2501</v>
      </c>
    </row>
    <row r="888" spans="1:5" ht="12.75">
      <c r="A888" t="s">
        <v>56</v>
      </c>
      <c r="E888" s="35" t="s">
        <v>49</v>
      </c>
    </row>
    <row r="889" spans="1:16" ht="12.75">
      <c r="A889" s="25" t="s">
        <v>47</v>
      </c>
      <c s="29" t="s">
        <v>1913</v>
      </c>
      <c s="29" t="s">
        <v>2502</v>
      </c>
      <c s="25" t="s">
        <v>49</v>
      </c>
      <c s="30" t="s">
        <v>2503</v>
      </c>
      <c s="31" t="s">
        <v>142</v>
      </c>
      <c s="32">
        <v>10</v>
      </c>
      <c s="33">
        <v>0</v>
      </c>
      <c s="33">
        <f>ROUND(ROUND(H889,2)*ROUND(G889,3),2)</f>
      </c>
      <c s="31" t="s">
        <v>1075</v>
      </c>
      <c r="O889">
        <f>(I889*21)/100</f>
      </c>
      <c t="s">
        <v>23</v>
      </c>
    </row>
    <row r="890" spans="1:5" ht="12.75">
      <c r="A890" s="34" t="s">
        <v>53</v>
      </c>
      <c r="E890" s="35" t="s">
        <v>2504</v>
      </c>
    </row>
    <row r="891" spans="1:5" ht="38.25">
      <c r="A891" s="36" t="s">
        <v>55</v>
      </c>
      <c r="E891" s="37" t="s">
        <v>2505</v>
      </c>
    </row>
    <row r="892" spans="1:5" ht="12.75">
      <c r="A892" t="s">
        <v>56</v>
      </c>
      <c r="E892" s="35" t="s">
        <v>49</v>
      </c>
    </row>
    <row r="893" spans="1:16" ht="12.75">
      <c r="A893" s="25" t="s">
        <v>47</v>
      </c>
      <c s="29" t="s">
        <v>1917</v>
      </c>
      <c s="29" t="s">
        <v>2506</v>
      </c>
      <c s="25" t="s">
        <v>49</v>
      </c>
      <c s="30" t="s">
        <v>2507</v>
      </c>
      <c s="31" t="s">
        <v>142</v>
      </c>
      <c s="32">
        <v>13.6</v>
      </c>
      <c s="33">
        <v>0</v>
      </c>
      <c s="33">
        <f>ROUND(ROUND(H893,2)*ROUND(G893,3),2)</f>
      </c>
      <c s="31" t="s">
        <v>1075</v>
      </c>
      <c r="O893">
        <f>(I893*21)/100</f>
      </c>
      <c t="s">
        <v>23</v>
      </c>
    </row>
    <row r="894" spans="1:5" ht="12.75">
      <c r="A894" s="34" t="s">
        <v>53</v>
      </c>
      <c r="E894" s="35" t="s">
        <v>2507</v>
      </c>
    </row>
    <row r="895" spans="1:5" ht="25.5">
      <c r="A895" s="36" t="s">
        <v>55</v>
      </c>
      <c r="E895" s="37" t="s">
        <v>2508</v>
      </c>
    </row>
    <row r="896" spans="1:5" ht="12.75">
      <c r="A896" t="s">
        <v>56</v>
      </c>
      <c r="E896" s="35" t="s">
        <v>49</v>
      </c>
    </row>
    <row r="897" spans="1:16" ht="12.75">
      <c r="A897" s="25" t="s">
        <v>47</v>
      </c>
      <c s="29" t="s">
        <v>1921</v>
      </c>
      <c s="29" t="s">
        <v>2509</v>
      </c>
      <c s="25" t="s">
        <v>49</v>
      </c>
      <c s="30" t="s">
        <v>2022</v>
      </c>
      <c s="31" t="s">
        <v>142</v>
      </c>
      <c s="32">
        <v>147.9</v>
      </c>
      <c s="33">
        <v>0</v>
      </c>
      <c s="33">
        <f>ROUND(ROUND(H897,2)*ROUND(G897,3),2)</f>
      </c>
      <c s="31"/>
      <c r="O897">
        <f>(I897*21)/100</f>
      </c>
      <c t="s">
        <v>23</v>
      </c>
    </row>
    <row r="898" spans="1:5" ht="12.75">
      <c r="A898" s="34" t="s">
        <v>53</v>
      </c>
      <c r="E898" s="35" t="s">
        <v>2022</v>
      </c>
    </row>
    <row r="899" spans="1:5" ht="102">
      <c r="A899" s="36" t="s">
        <v>55</v>
      </c>
      <c r="E899" s="37" t="s">
        <v>2510</v>
      </c>
    </row>
    <row r="900" spans="1:5" ht="12.75">
      <c r="A900" t="s">
        <v>56</v>
      </c>
      <c r="E900" s="35" t="s">
        <v>49</v>
      </c>
    </row>
    <row r="901" spans="1:16" ht="12.75">
      <c r="A901" s="25" t="s">
        <v>47</v>
      </c>
      <c s="29" t="s">
        <v>1926</v>
      </c>
      <c s="29" t="s">
        <v>2511</v>
      </c>
      <c s="25" t="s">
        <v>49</v>
      </c>
      <c s="30" t="s">
        <v>2026</v>
      </c>
      <c s="31" t="s">
        <v>142</v>
      </c>
      <c s="32">
        <v>3.5</v>
      </c>
      <c s="33">
        <v>0</v>
      </c>
      <c s="33">
        <f>ROUND(ROUND(H901,2)*ROUND(G901,3),2)</f>
      </c>
      <c s="31"/>
      <c r="O901">
        <f>(I901*21)/100</f>
      </c>
      <c t="s">
        <v>23</v>
      </c>
    </row>
    <row r="902" spans="1:5" ht="12.75">
      <c r="A902" s="34" t="s">
        <v>53</v>
      </c>
      <c r="E902" s="35" t="s">
        <v>2026</v>
      </c>
    </row>
    <row r="903" spans="1:5" ht="38.25">
      <c r="A903" s="36" t="s">
        <v>55</v>
      </c>
      <c r="E903" s="37" t="s">
        <v>2512</v>
      </c>
    </row>
    <row r="904" spans="1:5" ht="12.75">
      <c r="A904" t="s">
        <v>56</v>
      </c>
      <c r="E904" s="35" t="s">
        <v>49</v>
      </c>
    </row>
    <row r="905" spans="1:16" ht="12.75">
      <c r="A905" s="25" t="s">
        <v>47</v>
      </c>
      <c s="29" t="s">
        <v>1931</v>
      </c>
      <c s="29" t="s">
        <v>2513</v>
      </c>
      <c s="25" t="s">
        <v>49</v>
      </c>
      <c s="30" t="s">
        <v>2514</v>
      </c>
      <c s="31" t="s">
        <v>142</v>
      </c>
      <c s="32">
        <v>1.8</v>
      </c>
      <c s="33">
        <v>0</v>
      </c>
      <c s="33">
        <f>ROUND(ROUND(H905,2)*ROUND(G905,3),2)</f>
      </c>
      <c s="31"/>
      <c r="O905">
        <f>(I905*21)/100</f>
      </c>
      <c t="s">
        <v>23</v>
      </c>
    </row>
    <row r="906" spans="1:5" ht="12.75">
      <c r="A906" s="34" t="s">
        <v>53</v>
      </c>
      <c r="E906" s="35" t="s">
        <v>2514</v>
      </c>
    </row>
    <row r="907" spans="1:5" ht="38.25">
      <c r="A907" s="36" t="s">
        <v>55</v>
      </c>
      <c r="E907" s="37" t="s">
        <v>2515</v>
      </c>
    </row>
    <row r="908" spans="1:5" ht="12.75">
      <c r="A908" t="s">
        <v>56</v>
      </c>
      <c r="E908" s="35" t="s">
        <v>49</v>
      </c>
    </row>
    <row r="909" spans="1:16" ht="12.75">
      <c r="A909" s="25" t="s">
        <v>47</v>
      </c>
      <c s="29" t="s">
        <v>1936</v>
      </c>
      <c s="29" t="s">
        <v>2029</v>
      </c>
      <c s="25" t="s">
        <v>49</v>
      </c>
      <c s="30" t="s">
        <v>2030</v>
      </c>
      <c s="31" t="s">
        <v>126</v>
      </c>
      <c s="32">
        <v>9.2</v>
      </c>
      <c s="33">
        <v>0</v>
      </c>
      <c s="33">
        <f>ROUND(ROUND(H909,2)*ROUND(G909,3),2)</f>
      </c>
      <c s="31" t="s">
        <v>1075</v>
      </c>
      <c r="O909">
        <f>(I909*21)/100</f>
      </c>
      <c t="s">
        <v>23</v>
      </c>
    </row>
    <row r="910" spans="1:5" ht="12.75">
      <c r="A910" s="34" t="s">
        <v>53</v>
      </c>
      <c r="E910" s="35" t="s">
        <v>2031</v>
      </c>
    </row>
    <row r="911" spans="1:5" ht="12.75">
      <c r="A911" s="36" t="s">
        <v>55</v>
      </c>
      <c r="E911" s="37" t="s">
        <v>2516</v>
      </c>
    </row>
    <row r="912" spans="1:5" ht="12.75">
      <c r="A912" t="s">
        <v>56</v>
      </c>
      <c r="E912" s="35" t="s">
        <v>49</v>
      </c>
    </row>
    <row r="913" spans="1:18" ht="12.75" customHeight="1">
      <c r="A913" s="6" t="s">
        <v>45</v>
      </c>
      <c s="6"/>
      <c s="39" t="s">
        <v>2033</v>
      </c>
      <c s="6"/>
      <c s="27" t="s">
        <v>2034</v>
      </c>
      <c s="6"/>
      <c s="6"/>
      <c s="6"/>
      <c s="40">
        <f>0+Q913</f>
      </c>
      <c s="6"/>
      <c r="O913">
        <f>0+R913</f>
      </c>
      <c r="Q913">
        <f>0+I914+I918+I922</f>
      </c>
      <c>
        <f>0+O914+O918+O922</f>
      </c>
    </row>
    <row r="914" spans="1:16" ht="12.75">
      <c r="A914" s="25" t="s">
        <v>47</v>
      </c>
      <c s="29" t="s">
        <v>1940</v>
      </c>
      <c s="29" t="s">
        <v>2036</v>
      </c>
      <c s="25" t="s">
        <v>49</v>
      </c>
      <c s="30" t="s">
        <v>2037</v>
      </c>
      <c s="31" t="s">
        <v>104</v>
      </c>
      <c s="32">
        <v>23</v>
      </c>
      <c s="33">
        <v>0</v>
      </c>
      <c s="33">
        <f>ROUND(ROUND(H914,2)*ROUND(G914,3),2)</f>
      </c>
      <c s="31" t="s">
        <v>1075</v>
      </c>
      <c r="O914">
        <f>(I914*21)/100</f>
      </c>
      <c t="s">
        <v>23</v>
      </c>
    </row>
    <row r="915" spans="1:5" ht="25.5">
      <c r="A915" s="34" t="s">
        <v>53</v>
      </c>
      <c r="E915" s="35" t="s">
        <v>2038</v>
      </c>
    </row>
    <row r="916" spans="1:5" ht="12.75">
      <c r="A916" s="36" t="s">
        <v>55</v>
      </c>
      <c r="E916" s="37" t="s">
        <v>49</v>
      </c>
    </row>
    <row r="917" spans="1:5" ht="12.75">
      <c r="A917" t="s">
        <v>56</v>
      </c>
      <c r="E917" s="35" t="s">
        <v>49</v>
      </c>
    </row>
    <row r="918" spans="1:16" ht="12.75">
      <c r="A918" s="25" t="s">
        <v>47</v>
      </c>
      <c s="29" t="s">
        <v>1945</v>
      </c>
      <c s="29" t="s">
        <v>2040</v>
      </c>
      <c s="25" t="s">
        <v>49</v>
      </c>
      <c s="30" t="s">
        <v>2041</v>
      </c>
      <c s="31" t="s">
        <v>104</v>
      </c>
      <c s="32">
        <v>207</v>
      </c>
      <c s="33">
        <v>0</v>
      </c>
      <c s="33">
        <f>ROUND(ROUND(H918,2)*ROUND(G918,3),2)</f>
      </c>
      <c s="31" t="s">
        <v>1075</v>
      </c>
      <c r="O918">
        <f>(I918*21)/100</f>
      </c>
      <c t="s">
        <v>23</v>
      </c>
    </row>
    <row r="919" spans="1:5" ht="25.5">
      <c r="A919" s="34" t="s">
        <v>53</v>
      </c>
      <c r="E919" s="35" t="s">
        <v>2042</v>
      </c>
    </row>
    <row r="920" spans="1:5" ht="25.5">
      <c r="A920" s="36" t="s">
        <v>55</v>
      </c>
      <c r="E920" s="37" t="s">
        <v>2517</v>
      </c>
    </row>
    <row r="921" spans="1:5" ht="12.75">
      <c r="A921" t="s">
        <v>56</v>
      </c>
      <c r="E921" s="35" t="s">
        <v>49</v>
      </c>
    </row>
    <row r="922" spans="1:16" ht="25.5">
      <c r="A922" s="25" t="s">
        <v>47</v>
      </c>
      <c s="29" t="s">
        <v>1950</v>
      </c>
      <c s="29" t="s">
        <v>2045</v>
      </c>
      <c s="25" t="s">
        <v>49</v>
      </c>
      <c s="30" t="s">
        <v>2046</v>
      </c>
      <c s="31" t="s">
        <v>104</v>
      </c>
      <c s="32">
        <v>23</v>
      </c>
      <c s="33">
        <v>0</v>
      </c>
      <c s="33">
        <f>ROUND(ROUND(H922,2)*ROUND(G922,3),2)</f>
      </c>
      <c s="31" t="s">
        <v>1075</v>
      </c>
      <c r="O922">
        <f>(I922*21)/100</f>
      </c>
      <c t="s">
        <v>23</v>
      </c>
    </row>
    <row r="923" spans="1:5" ht="25.5">
      <c r="A923" s="34" t="s">
        <v>53</v>
      </c>
      <c r="E923" s="35" t="s">
        <v>2047</v>
      </c>
    </row>
    <row r="924" spans="1:5" ht="12.75">
      <c r="A924" s="36" t="s">
        <v>55</v>
      </c>
      <c r="E924" s="37" t="s">
        <v>49</v>
      </c>
    </row>
    <row r="925" spans="1:5" ht="12.75">
      <c r="A925" t="s">
        <v>56</v>
      </c>
      <c r="E925" s="35" t="s">
        <v>49</v>
      </c>
    </row>
    <row r="926" spans="1:18" ht="12.75" customHeight="1">
      <c r="A926" s="6" t="s">
        <v>45</v>
      </c>
      <c s="6"/>
      <c s="39" t="s">
        <v>2061</v>
      </c>
      <c s="6"/>
      <c s="27" t="s">
        <v>2062</v>
      </c>
      <c s="6"/>
      <c s="6"/>
      <c s="6"/>
      <c s="40">
        <f>0+Q926</f>
      </c>
      <c s="6"/>
      <c r="O926">
        <f>0+R926</f>
      </c>
      <c r="Q926">
        <f>0+I927</f>
      </c>
      <c>
        <f>0+O927</f>
      </c>
    </row>
    <row r="927" spans="1:16" ht="12.75">
      <c r="A927" s="25" t="s">
        <v>47</v>
      </c>
      <c s="29" t="s">
        <v>1954</v>
      </c>
      <c s="29" t="s">
        <v>2064</v>
      </c>
      <c s="25" t="s">
        <v>49</v>
      </c>
      <c s="30" t="s">
        <v>2065</v>
      </c>
      <c s="31" t="s">
        <v>104</v>
      </c>
      <c s="32">
        <v>32</v>
      </c>
      <c s="33">
        <v>0</v>
      </c>
      <c s="33">
        <f>ROUND(ROUND(H927,2)*ROUND(G927,3),2)</f>
      </c>
      <c s="31" t="s">
        <v>1075</v>
      </c>
      <c r="O927">
        <f>(I927*21)/100</f>
      </c>
      <c t="s">
        <v>23</v>
      </c>
    </row>
    <row r="928" spans="1:5" ht="25.5">
      <c r="A928" s="34" t="s">
        <v>53</v>
      </c>
      <c r="E928" s="35" t="s">
        <v>2066</v>
      </c>
    </row>
    <row r="929" spans="1:5" ht="12.75">
      <c r="A929" s="36" t="s">
        <v>55</v>
      </c>
      <c r="E929" s="37" t="s">
        <v>49</v>
      </c>
    </row>
    <row r="930" spans="1:5" ht="12.75">
      <c r="A930" t="s">
        <v>56</v>
      </c>
      <c r="E930"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0+O8+O149+O166+O179+O220+O233+O606+O631</f>
      </c>
      <c t="s">
        <v>22</v>
      </c>
    </row>
    <row r="3" spans="1:16" ht="15" customHeight="1">
      <c r="A3" t="s">
        <v>12</v>
      </c>
      <c s="12" t="s">
        <v>14</v>
      </c>
      <c s="13" t="s">
        <v>15</v>
      </c>
      <c s="1"/>
      <c s="14" t="s">
        <v>16</v>
      </c>
      <c s="1"/>
      <c s="9"/>
      <c s="8" t="s">
        <v>2518</v>
      </c>
      <c s="41">
        <f>0+I8+I149+I166+I179+I220+I233+I606+I631</f>
      </c>
      <c s="10"/>
      <c r="O3" t="s">
        <v>19</v>
      </c>
      <c t="s">
        <v>23</v>
      </c>
    </row>
    <row r="4" spans="1:16" ht="15" customHeight="1">
      <c r="A4" t="s">
        <v>17</v>
      </c>
      <c s="16" t="s">
        <v>18</v>
      </c>
      <c s="17" t="s">
        <v>2518</v>
      </c>
      <c s="6"/>
      <c s="18" t="s">
        <v>2519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0+I9+I13+I17+I21+I25+I29+I33+I37+I41+I45+I49+I53+I57+I61+I65+I69+I73+I77+I81+I85+I89+I93+I97+I101+I105+I109+I113+I117+I121+I125+I129+I133+I137+I141+I145</f>
      </c>
      <c>
        <f>0+O9+O13+O17+O21+O25+O29+O33+O37+O41+O45+O49+O53+O57+O61+O65+O69+O73+O77+O81+O85+O89+O93+O97+O101+O105+O109+O113+O117+O121+O125+O129+O133+O137+O141+O145</f>
      </c>
    </row>
    <row r="9" spans="1:16" ht="12.75">
      <c r="A9" s="25" t="s">
        <v>47</v>
      </c>
      <c s="29" t="s">
        <v>29</v>
      </c>
      <c s="29" t="s">
        <v>1072</v>
      </c>
      <c s="25" t="s">
        <v>49</v>
      </c>
      <c s="30" t="s">
        <v>1073</v>
      </c>
      <c s="31" t="s">
        <v>1074</v>
      </c>
      <c s="32">
        <v>0.1</v>
      </c>
      <c s="33">
        <v>0</v>
      </c>
      <c s="33">
        <f>ROUND(ROUND(H9,2)*ROUND(G9,3),2)</f>
      </c>
      <c s="31" t="s">
        <v>1075</v>
      </c>
      <c r="O9">
        <f>(I9*21)/100</f>
      </c>
      <c t="s">
        <v>23</v>
      </c>
    </row>
    <row r="10" spans="1:5" ht="12.75">
      <c r="A10" s="34" t="s">
        <v>53</v>
      </c>
      <c r="E10" s="35" t="s">
        <v>1073</v>
      </c>
    </row>
    <row r="11" spans="1:5" ht="12.75">
      <c r="A11" s="36" t="s">
        <v>55</v>
      </c>
      <c r="E11" s="37" t="s">
        <v>49</v>
      </c>
    </row>
    <row r="12" spans="1:5" ht="12.75">
      <c r="A12" t="s">
        <v>56</v>
      </c>
      <c r="E12" s="35" t="s">
        <v>49</v>
      </c>
    </row>
    <row r="13" spans="1:16" ht="12.75">
      <c r="A13" s="25" t="s">
        <v>47</v>
      </c>
      <c s="29" t="s">
        <v>23</v>
      </c>
      <c s="29" t="s">
        <v>1076</v>
      </c>
      <c s="25" t="s">
        <v>49</v>
      </c>
      <c s="30" t="s">
        <v>1077</v>
      </c>
      <c s="31" t="s">
        <v>116</v>
      </c>
      <c s="32">
        <v>18.4</v>
      </c>
      <c s="33">
        <v>0</v>
      </c>
      <c s="33">
        <f>ROUND(ROUND(H13,2)*ROUND(G13,3),2)</f>
      </c>
      <c s="31" t="s">
        <v>1075</v>
      </c>
      <c r="O13">
        <f>(I13*21)/100</f>
      </c>
      <c t="s">
        <v>23</v>
      </c>
    </row>
    <row r="14" spans="1:5" ht="38.25">
      <c r="A14" s="34" t="s">
        <v>53</v>
      </c>
      <c r="E14" s="35" t="s">
        <v>1078</v>
      </c>
    </row>
    <row r="15" spans="1:5" ht="51">
      <c r="A15" s="36" t="s">
        <v>55</v>
      </c>
      <c r="E15" s="37" t="s">
        <v>2520</v>
      </c>
    </row>
    <row r="16" spans="1:5" ht="12.75">
      <c r="A16" t="s">
        <v>56</v>
      </c>
      <c r="E16" s="35" t="s">
        <v>49</v>
      </c>
    </row>
    <row r="17" spans="1:16" ht="25.5">
      <c r="A17" s="25" t="s">
        <v>47</v>
      </c>
      <c s="29" t="s">
        <v>22</v>
      </c>
      <c s="29" t="s">
        <v>2521</v>
      </c>
      <c s="25" t="s">
        <v>49</v>
      </c>
      <c s="30" t="s">
        <v>2522</v>
      </c>
      <c s="31" t="s">
        <v>116</v>
      </c>
      <c s="32">
        <v>57</v>
      </c>
      <c s="33">
        <v>0</v>
      </c>
      <c s="33">
        <f>ROUND(ROUND(H17,2)*ROUND(G17,3),2)</f>
      </c>
      <c s="31" t="s">
        <v>1075</v>
      </c>
      <c r="O17">
        <f>(I17*21)/100</f>
      </c>
      <c t="s">
        <v>23</v>
      </c>
    </row>
    <row r="18" spans="1:5" ht="38.25">
      <c r="A18" s="34" t="s">
        <v>53</v>
      </c>
      <c r="E18" s="35" t="s">
        <v>2523</v>
      </c>
    </row>
    <row r="19" spans="1:5" ht="25.5">
      <c r="A19" s="36" t="s">
        <v>55</v>
      </c>
      <c r="E19" s="37" t="s">
        <v>2524</v>
      </c>
    </row>
    <row r="20" spans="1:5" ht="12.75">
      <c r="A20" t="s">
        <v>56</v>
      </c>
      <c r="E20" s="35" t="s">
        <v>49</v>
      </c>
    </row>
    <row r="21" spans="1:16" ht="25.5">
      <c r="A21" s="25" t="s">
        <v>47</v>
      </c>
      <c s="29" t="s">
        <v>33</v>
      </c>
      <c s="29" t="s">
        <v>2525</v>
      </c>
      <c s="25" t="s">
        <v>49</v>
      </c>
      <c s="30" t="s">
        <v>2526</v>
      </c>
      <c s="31" t="s">
        <v>116</v>
      </c>
      <c s="32">
        <v>8.4</v>
      </c>
      <c s="33">
        <v>0</v>
      </c>
      <c s="33">
        <f>ROUND(ROUND(H21,2)*ROUND(G21,3),2)</f>
      </c>
      <c s="31" t="s">
        <v>1075</v>
      </c>
      <c r="O21">
        <f>(I21*21)/100</f>
      </c>
      <c t="s">
        <v>23</v>
      </c>
    </row>
    <row r="22" spans="1:5" ht="38.25">
      <c r="A22" s="34" t="s">
        <v>53</v>
      </c>
      <c r="E22" s="35" t="s">
        <v>2527</v>
      </c>
    </row>
    <row r="23" spans="1:5" ht="25.5">
      <c r="A23" s="36" t="s">
        <v>55</v>
      </c>
      <c r="E23" s="37" t="s">
        <v>2528</v>
      </c>
    </row>
    <row r="24" spans="1:5" ht="12.75">
      <c r="A24" t="s">
        <v>56</v>
      </c>
      <c r="E24" s="35" t="s">
        <v>49</v>
      </c>
    </row>
    <row r="25" spans="1:16" ht="12.75">
      <c r="A25" s="25" t="s">
        <v>47</v>
      </c>
      <c s="29" t="s">
        <v>35</v>
      </c>
      <c s="29" t="s">
        <v>2529</v>
      </c>
      <c s="25" t="s">
        <v>49</v>
      </c>
      <c s="30" t="s">
        <v>2530</v>
      </c>
      <c s="31" t="s">
        <v>116</v>
      </c>
      <c s="32">
        <v>57</v>
      </c>
      <c s="33">
        <v>0</v>
      </c>
      <c s="33">
        <f>ROUND(ROUND(H25,2)*ROUND(G25,3),2)</f>
      </c>
      <c s="31" t="s">
        <v>1075</v>
      </c>
      <c r="O25">
        <f>(I25*21)/100</f>
      </c>
      <c t="s">
        <v>23</v>
      </c>
    </row>
    <row r="26" spans="1:5" ht="51">
      <c r="A26" s="34" t="s">
        <v>53</v>
      </c>
      <c r="E26" s="35" t="s">
        <v>2531</v>
      </c>
    </row>
    <row r="27" spans="1:5" ht="38.25">
      <c r="A27" s="36" t="s">
        <v>55</v>
      </c>
      <c r="E27" s="37" t="s">
        <v>2532</v>
      </c>
    </row>
    <row r="28" spans="1:5" ht="12.75">
      <c r="A28" t="s">
        <v>56</v>
      </c>
      <c r="E28" s="35" t="s">
        <v>49</v>
      </c>
    </row>
    <row r="29" spans="1:16" ht="12.75">
      <c r="A29" s="25" t="s">
        <v>47</v>
      </c>
      <c s="29" t="s">
        <v>37</v>
      </c>
      <c s="29" t="s">
        <v>1084</v>
      </c>
      <c s="25" t="s">
        <v>49</v>
      </c>
      <c s="30" t="s">
        <v>1085</v>
      </c>
      <c s="31" t="s">
        <v>786</v>
      </c>
      <c s="32">
        <v>1080</v>
      </c>
      <c s="33">
        <v>0</v>
      </c>
      <c s="33">
        <f>ROUND(ROUND(H29,2)*ROUND(G29,3),2)</f>
      </c>
      <c s="31" t="s">
        <v>1075</v>
      </c>
      <c r="O29">
        <f>(I29*21)/100</f>
      </c>
      <c t="s">
        <v>23</v>
      </c>
    </row>
    <row r="30" spans="1:5" ht="25.5">
      <c r="A30" s="34" t="s">
        <v>53</v>
      </c>
      <c r="E30" s="35" t="s">
        <v>1086</v>
      </c>
    </row>
    <row r="31" spans="1:5" ht="12.75">
      <c r="A31" s="36" t="s">
        <v>55</v>
      </c>
      <c r="E31" s="37" t="s">
        <v>49</v>
      </c>
    </row>
    <row r="32" spans="1:5" ht="12.75">
      <c r="A32" t="s">
        <v>56</v>
      </c>
      <c r="E32" s="35" t="s">
        <v>49</v>
      </c>
    </row>
    <row r="33" spans="1:16" ht="12.75">
      <c r="A33" s="25" t="s">
        <v>47</v>
      </c>
      <c s="29" t="s">
        <v>73</v>
      </c>
      <c s="29" t="s">
        <v>1087</v>
      </c>
      <c s="25" t="s">
        <v>49</v>
      </c>
      <c s="30" t="s">
        <v>1088</v>
      </c>
      <c s="31" t="s">
        <v>1089</v>
      </c>
      <c s="32">
        <v>45</v>
      </c>
      <c s="33">
        <v>0</v>
      </c>
      <c s="33">
        <f>ROUND(ROUND(H33,2)*ROUND(G33,3),2)</f>
      </c>
      <c s="31" t="s">
        <v>1075</v>
      </c>
      <c r="O33">
        <f>(I33*21)/100</f>
      </c>
      <c t="s">
        <v>23</v>
      </c>
    </row>
    <row r="34" spans="1:5" ht="25.5">
      <c r="A34" s="34" t="s">
        <v>53</v>
      </c>
      <c r="E34" s="35" t="s">
        <v>1090</v>
      </c>
    </row>
    <row r="35" spans="1:5" ht="12.75">
      <c r="A35" s="36" t="s">
        <v>55</v>
      </c>
      <c r="E35" s="37" t="s">
        <v>49</v>
      </c>
    </row>
    <row r="36" spans="1:5" ht="12.75">
      <c r="A36" t="s">
        <v>56</v>
      </c>
      <c r="E36" s="35" t="s">
        <v>49</v>
      </c>
    </row>
    <row r="37" spans="1:16" ht="12.75">
      <c r="A37" s="25" t="s">
        <v>47</v>
      </c>
      <c s="29" t="s">
        <v>77</v>
      </c>
      <c s="29" t="s">
        <v>1091</v>
      </c>
      <c s="25" t="s">
        <v>49</v>
      </c>
      <c s="30" t="s">
        <v>1092</v>
      </c>
      <c s="31" t="s">
        <v>51</v>
      </c>
      <c s="32">
        <v>4</v>
      </c>
      <c s="33">
        <v>0</v>
      </c>
      <c s="33">
        <f>ROUND(ROUND(H37,2)*ROUND(G37,3),2)</f>
      </c>
      <c s="31"/>
      <c r="O37">
        <f>(I37*21)/100</f>
      </c>
      <c t="s">
        <v>23</v>
      </c>
    </row>
    <row r="38" spans="1:5" ht="12.75">
      <c r="A38" s="34" t="s">
        <v>53</v>
      </c>
      <c r="E38" s="35" t="s">
        <v>1092</v>
      </c>
    </row>
    <row r="39" spans="1:5" ht="25.5">
      <c r="A39" s="36" t="s">
        <v>55</v>
      </c>
      <c r="E39" s="37" t="s">
        <v>2069</v>
      </c>
    </row>
    <row r="40" spans="1:5" ht="12.75">
      <c r="A40" t="s">
        <v>56</v>
      </c>
      <c r="E40" s="35" t="s">
        <v>49</v>
      </c>
    </row>
    <row r="41" spans="1:16" ht="12.75">
      <c r="A41" s="25" t="s">
        <v>47</v>
      </c>
      <c s="29" t="s">
        <v>40</v>
      </c>
      <c s="29" t="s">
        <v>1094</v>
      </c>
      <c s="25" t="s">
        <v>49</v>
      </c>
      <c s="30" t="s">
        <v>1095</v>
      </c>
      <c s="31" t="s">
        <v>142</v>
      </c>
      <c s="32">
        <v>1.5</v>
      </c>
      <c s="33">
        <v>0</v>
      </c>
      <c s="33">
        <f>ROUND(ROUND(H41,2)*ROUND(G41,3),2)</f>
      </c>
      <c s="31" t="s">
        <v>1075</v>
      </c>
      <c r="O41">
        <f>(I41*21)/100</f>
      </c>
      <c t="s">
        <v>23</v>
      </c>
    </row>
    <row r="42" spans="1:5" ht="63.75">
      <c r="A42" s="34" t="s">
        <v>53</v>
      </c>
      <c r="E42" s="35" t="s">
        <v>1096</v>
      </c>
    </row>
    <row r="43" spans="1:5" ht="25.5">
      <c r="A43" s="36" t="s">
        <v>55</v>
      </c>
      <c r="E43" s="37" t="s">
        <v>1097</v>
      </c>
    </row>
    <row r="44" spans="1:5" ht="12.75">
      <c r="A44" t="s">
        <v>56</v>
      </c>
      <c r="E44" s="35" t="s">
        <v>49</v>
      </c>
    </row>
    <row r="45" spans="1:16" ht="12.75">
      <c r="A45" s="25" t="s">
        <v>47</v>
      </c>
      <c s="29" t="s">
        <v>42</v>
      </c>
      <c s="29" t="s">
        <v>2071</v>
      </c>
      <c s="25" t="s">
        <v>49</v>
      </c>
      <c s="30" t="s">
        <v>2072</v>
      </c>
      <c s="31" t="s">
        <v>142</v>
      </c>
      <c s="32">
        <v>1.5</v>
      </c>
      <c s="33">
        <v>0</v>
      </c>
      <c s="33">
        <f>ROUND(ROUND(H45,2)*ROUND(G45,3),2)</f>
      </c>
      <c s="31" t="s">
        <v>1075</v>
      </c>
      <c r="O45">
        <f>(I45*21)/100</f>
      </c>
      <c t="s">
        <v>23</v>
      </c>
    </row>
    <row r="46" spans="1:5" ht="63.75">
      <c r="A46" s="34" t="s">
        <v>53</v>
      </c>
      <c r="E46" s="35" t="s">
        <v>2073</v>
      </c>
    </row>
    <row r="47" spans="1:5" ht="25.5">
      <c r="A47" s="36" t="s">
        <v>55</v>
      </c>
      <c r="E47" s="37" t="s">
        <v>2533</v>
      </c>
    </row>
    <row r="48" spans="1:5" ht="12.75">
      <c r="A48" t="s">
        <v>56</v>
      </c>
      <c r="E48" s="35" t="s">
        <v>49</v>
      </c>
    </row>
    <row r="49" spans="1:16" ht="12.75">
      <c r="A49" s="25" t="s">
        <v>47</v>
      </c>
      <c s="29" t="s">
        <v>44</v>
      </c>
      <c s="29" t="s">
        <v>1098</v>
      </c>
      <c s="25" t="s">
        <v>49</v>
      </c>
      <c s="30" t="s">
        <v>1099</v>
      </c>
      <c s="31" t="s">
        <v>142</v>
      </c>
      <c s="32">
        <v>37.5</v>
      </c>
      <c s="33">
        <v>0</v>
      </c>
      <c s="33">
        <f>ROUND(ROUND(H49,2)*ROUND(G49,3),2)</f>
      </c>
      <c s="31" t="s">
        <v>1075</v>
      </c>
      <c r="O49">
        <f>(I49*21)/100</f>
      </c>
      <c t="s">
        <v>23</v>
      </c>
    </row>
    <row r="50" spans="1:5" ht="63.75">
      <c r="A50" s="34" t="s">
        <v>53</v>
      </c>
      <c r="E50" s="35" t="s">
        <v>1100</v>
      </c>
    </row>
    <row r="51" spans="1:5" ht="25.5">
      <c r="A51" s="36" t="s">
        <v>55</v>
      </c>
      <c r="E51" s="37" t="s">
        <v>2534</v>
      </c>
    </row>
    <row r="52" spans="1:5" ht="12.75">
      <c r="A52" t="s">
        <v>56</v>
      </c>
      <c r="E52" s="35" t="s">
        <v>49</v>
      </c>
    </row>
    <row r="53" spans="1:16" ht="12.75">
      <c r="A53" s="25" t="s">
        <v>47</v>
      </c>
      <c s="29" t="s">
        <v>89</v>
      </c>
      <c s="29" t="s">
        <v>1102</v>
      </c>
      <c s="25" t="s">
        <v>49</v>
      </c>
      <c s="30" t="s">
        <v>1103</v>
      </c>
      <c s="31" t="s">
        <v>116</v>
      </c>
      <c s="32">
        <v>5</v>
      </c>
      <c s="33">
        <v>0</v>
      </c>
      <c s="33">
        <f>ROUND(ROUND(H53,2)*ROUND(G53,3),2)</f>
      </c>
      <c s="31" t="s">
        <v>1075</v>
      </c>
      <c r="O53">
        <f>(I53*21)/100</f>
      </c>
      <c t="s">
        <v>23</v>
      </c>
    </row>
    <row r="54" spans="1:5" ht="12.75">
      <c r="A54" s="34" t="s">
        <v>53</v>
      </c>
      <c r="E54" s="35" t="s">
        <v>1104</v>
      </c>
    </row>
    <row r="55" spans="1:5" ht="38.25">
      <c r="A55" s="36" t="s">
        <v>55</v>
      </c>
      <c r="E55" s="37" t="s">
        <v>2535</v>
      </c>
    </row>
    <row r="56" spans="1:5" ht="12.75">
      <c r="A56" t="s">
        <v>56</v>
      </c>
      <c r="E56" s="35" t="s">
        <v>49</v>
      </c>
    </row>
    <row r="57" spans="1:16" ht="25.5">
      <c r="A57" s="25" t="s">
        <v>47</v>
      </c>
      <c s="29" t="s">
        <v>94</v>
      </c>
      <c s="29" t="s">
        <v>1106</v>
      </c>
      <c s="25" t="s">
        <v>49</v>
      </c>
      <c s="30" t="s">
        <v>1107</v>
      </c>
      <c s="31" t="s">
        <v>126</v>
      </c>
      <c s="32">
        <v>21.6</v>
      </c>
      <c s="33">
        <v>0</v>
      </c>
      <c s="33">
        <f>ROUND(ROUND(H57,2)*ROUND(G57,3),2)</f>
      </c>
      <c s="31" t="s">
        <v>1075</v>
      </c>
      <c r="O57">
        <f>(I57*21)/100</f>
      </c>
      <c t="s">
        <v>23</v>
      </c>
    </row>
    <row r="58" spans="1:5" ht="25.5">
      <c r="A58" s="34" t="s">
        <v>53</v>
      </c>
      <c r="E58" s="35" t="s">
        <v>1108</v>
      </c>
    </row>
    <row r="59" spans="1:5" ht="12.75">
      <c r="A59" s="36" t="s">
        <v>55</v>
      </c>
      <c r="E59" s="37" t="s">
        <v>2536</v>
      </c>
    </row>
    <row r="60" spans="1:5" ht="12.75">
      <c r="A60" t="s">
        <v>56</v>
      </c>
      <c r="E60" s="35" t="s">
        <v>49</v>
      </c>
    </row>
    <row r="61" spans="1:16" ht="25.5">
      <c r="A61" s="25" t="s">
        <v>47</v>
      </c>
      <c s="29" t="s">
        <v>199</v>
      </c>
      <c s="29" t="s">
        <v>2537</v>
      </c>
      <c s="25" t="s">
        <v>49</v>
      </c>
      <c s="30" t="s">
        <v>2538</v>
      </c>
      <c s="31" t="s">
        <v>126</v>
      </c>
      <c s="32">
        <v>11.6</v>
      </c>
      <c s="33">
        <v>0</v>
      </c>
      <c s="33">
        <f>ROUND(ROUND(H61,2)*ROUND(G61,3),2)</f>
      </c>
      <c s="31" t="s">
        <v>1075</v>
      </c>
      <c r="O61">
        <f>(I61*21)/100</f>
      </c>
      <c t="s">
        <v>23</v>
      </c>
    </row>
    <row r="62" spans="1:5" ht="25.5">
      <c r="A62" s="34" t="s">
        <v>53</v>
      </c>
      <c r="E62" s="35" t="s">
        <v>2539</v>
      </c>
    </row>
    <row r="63" spans="1:5" ht="51">
      <c r="A63" s="36" t="s">
        <v>55</v>
      </c>
      <c r="E63" s="37" t="s">
        <v>2540</v>
      </c>
    </row>
    <row r="64" spans="1:5" ht="12.75">
      <c r="A64" t="s">
        <v>56</v>
      </c>
      <c r="E64" s="35" t="s">
        <v>49</v>
      </c>
    </row>
    <row r="65" spans="1:16" ht="25.5">
      <c r="A65" s="25" t="s">
        <v>47</v>
      </c>
      <c s="29" t="s">
        <v>205</v>
      </c>
      <c s="29" t="s">
        <v>2090</v>
      </c>
      <c s="25" t="s">
        <v>49</v>
      </c>
      <c s="30" t="s">
        <v>2091</v>
      </c>
      <c s="31" t="s">
        <v>126</v>
      </c>
      <c s="32">
        <v>818.9</v>
      </c>
      <c s="33">
        <v>0</v>
      </c>
      <c s="33">
        <f>ROUND(ROUND(H65,2)*ROUND(G65,3),2)</f>
      </c>
      <c s="31" t="s">
        <v>1075</v>
      </c>
      <c r="O65">
        <f>(I65*21)/100</f>
      </c>
      <c t="s">
        <v>23</v>
      </c>
    </row>
    <row r="66" spans="1:5" ht="38.25">
      <c r="A66" s="34" t="s">
        <v>53</v>
      </c>
      <c r="E66" s="35" t="s">
        <v>2092</v>
      </c>
    </row>
    <row r="67" spans="1:5" ht="12.75">
      <c r="A67" s="36" t="s">
        <v>55</v>
      </c>
      <c r="E67" s="37" t="s">
        <v>2541</v>
      </c>
    </row>
    <row r="68" spans="1:5" ht="12.75">
      <c r="A68" t="s">
        <v>56</v>
      </c>
      <c r="E68" s="35" t="s">
        <v>49</v>
      </c>
    </row>
    <row r="69" spans="1:16" ht="12.75">
      <c r="A69" s="25" t="s">
        <v>47</v>
      </c>
      <c s="29" t="s">
        <v>210</v>
      </c>
      <c s="29" t="s">
        <v>1118</v>
      </c>
      <c s="25" t="s">
        <v>49</v>
      </c>
      <c s="30" t="s">
        <v>1119</v>
      </c>
      <c s="31" t="s">
        <v>126</v>
      </c>
      <c s="32">
        <v>72.57</v>
      </c>
      <c s="33">
        <v>0</v>
      </c>
      <c s="33">
        <f>ROUND(ROUND(H69,2)*ROUND(G69,3),2)</f>
      </c>
      <c s="31" t="s">
        <v>1075</v>
      </c>
      <c r="O69">
        <f>(I69*21)/100</f>
      </c>
      <c t="s">
        <v>23</v>
      </c>
    </row>
    <row r="70" spans="1:5" ht="25.5">
      <c r="A70" s="34" t="s">
        <v>53</v>
      </c>
      <c r="E70" s="35" t="s">
        <v>1120</v>
      </c>
    </row>
    <row r="71" spans="1:5" ht="51">
      <c r="A71" s="36" t="s">
        <v>55</v>
      </c>
      <c r="E71" s="37" t="s">
        <v>2542</v>
      </c>
    </row>
    <row r="72" spans="1:5" ht="12.75">
      <c r="A72" t="s">
        <v>56</v>
      </c>
      <c r="E72" s="35" t="s">
        <v>49</v>
      </c>
    </row>
    <row r="73" spans="1:16" ht="12.75">
      <c r="A73" s="25" t="s">
        <v>47</v>
      </c>
      <c s="29" t="s">
        <v>219</v>
      </c>
      <c s="29" t="s">
        <v>1122</v>
      </c>
      <c s="25" t="s">
        <v>49</v>
      </c>
      <c s="30" t="s">
        <v>1123</v>
      </c>
      <c s="31" t="s">
        <v>116</v>
      </c>
      <c s="32">
        <v>491.6</v>
      </c>
      <c s="33">
        <v>0</v>
      </c>
      <c s="33">
        <f>ROUND(ROUND(H73,2)*ROUND(G73,3),2)</f>
      </c>
      <c s="31" t="s">
        <v>1075</v>
      </c>
      <c r="O73">
        <f>(I73*21)/100</f>
      </c>
      <c t="s">
        <v>23</v>
      </c>
    </row>
    <row r="74" spans="1:5" ht="25.5">
      <c r="A74" s="34" t="s">
        <v>53</v>
      </c>
      <c r="E74" s="35" t="s">
        <v>1124</v>
      </c>
    </row>
    <row r="75" spans="1:5" ht="12.75">
      <c r="A75" s="36" t="s">
        <v>55</v>
      </c>
      <c r="E75" s="37" t="s">
        <v>2543</v>
      </c>
    </row>
    <row r="76" spans="1:5" ht="12.75">
      <c r="A76" t="s">
        <v>56</v>
      </c>
      <c r="E76" s="35" t="s">
        <v>49</v>
      </c>
    </row>
    <row r="77" spans="1:16" ht="12.75">
      <c r="A77" s="25" t="s">
        <v>47</v>
      </c>
      <c s="29" t="s">
        <v>225</v>
      </c>
      <c s="29" t="s">
        <v>1126</v>
      </c>
      <c s="25" t="s">
        <v>49</v>
      </c>
      <c s="30" t="s">
        <v>1127</v>
      </c>
      <c s="31" t="s">
        <v>116</v>
      </c>
      <c s="32">
        <v>656.6</v>
      </c>
      <c s="33">
        <v>0</v>
      </c>
      <c s="33">
        <f>ROUND(ROUND(H77,2)*ROUND(G77,3),2)</f>
      </c>
      <c s="31" t="s">
        <v>1075</v>
      </c>
      <c r="O77">
        <f>(I77*21)/100</f>
      </c>
      <c t="s">
        <v>23</v>
      </c>
    </row>
    <row r="78" spans="1:5" ht="25.5">
      <c r="A78" s="34" t="s">
        <v>53</v>
      </c>
      <c r="E78" s="35" t="s">
        <v>1128</v>
      </c>
    </row>
    <row r="79" spans="1:5" ht="12.75">
      <c r="A79" s="36" t="s">
        <v>55</v>
      </c>
      <c r="E79" s="37" t="s">
        <v>2544</v>
      </c>
    </row>
    <row r="80" spans="1:5" ht="12.75">
      <c r="A80" t="s">
        <v>56</v>
      </c>
      <c r="E80" s="35" t="s">
        <v>49</v>
      </c>
    </row>
    <row r="81" spans="1:16" ht="12.75">
      <c r="A81" s="25" t="s">
        <v>47</v>
      </c>
      <c s="29" t="s">
        <v>231</v>
      </c>
      <c s="29" t="s">
        <v>1130</v>
      </c>
      <c s="25" t="s">
        <v>49</v>
      </c>
      <c s="30" t="s">
        <v>1131</v>
      </c>
      <c s="31" t="s">
        <v>116</v>
      </c>
      <c s="32">
        <v>491.6</v>
      </c>
      <c s="33">
        <v>0</v>
      </c>
      <c s="33">
        <f>ROUND(ROUND(H81,2)*ROUND(G81,3),2)</f>
      </c>
      <c s="31" t="s">
        <v>1075</v>
      </c>
      <c r="O81">
        <f>(I81*21)/100</f>
      </c>
      <c t="s">
        <v>23</v>
      </c>
    </row>
    <row r="82" spans="1:5" ht="25.5">
      <c r="A82" s="34" t="s">
        <v>53</v>
      </c>
      <c r="E82" s="35" t="s">
        <v>1132</v>
      </c>
    </row>
    <row r="83" spans="1:5" ht="12.75">
      <c r="A83" s="36" t="s">
        <v>55</v>
      </c>
      <c r="E83" s="37" t="s">
        <v>49</v>
      </c>
    </row>
    <row r="84" spans="1:5" ht="12.75">
      <c r="A84" t="s">
        <v>56</v>
      </c>
      <c r="E84" s="35" t="s">
        <v>49</v>
      </c>
    </row>
    <row r="85" spans="1:16" ht="12.75">
      <c r="A85" s="25" t="s">
        <v>47</v>
      </c>
      <c s="29" t="s">
        <v>237</v>
      </c>
      <c s="29" t="s">
        <v>1133</v>
      </c>
      <c s="25" t="s">
        <v>49</v>
      </c>
      <c s="30" t="s">
        <v>1134</v>
      </c>
      <c s="31" t="s">
        <v>116</v>
      </c>
      <c s="32">
        <v>656.6</v>
      </c>
      <c s="33">
        <v>0</v>
      </c>
      <c s="33">
        <f>ROUND(ROUND(H85,2)*ROUND(G85,3),2)</f>
      </c>
      <c s="31" t="s">
        <v>1075</v>
      </c>
      <c r="O85">
        <f>(I85*21)/100</f>
      </c>
      <c t="s">
        <v>23</v>
      </c>
    </row>
    <row r="86" spans="1:5" ht="25.5">
      <c r="A86" s="34" t="s">
        <v>53</v>
      </c>
      <c r="E86" s="35" t="s">
        <v>1135</v>
      </c>
    </row>
    <row r="87" spans="1:5" ht="12.75">
      <c r="A87" s="36" t="s">
        <v>55</v>
      </c>
      <c r="E87" s="37" t="s">
        <v>49</v>
      </c>
    </row>
    <row r="88" spans="1:5" ht="12.75">
      <c r="A88" t="s">
        <v>56</v>
      </c>
      <c r="E88" s="35" t="s">
        <v>49</v>
      </c>
    </row>
    <row r="89" spans="1:16" ht="12.75">
      <c r="A89" s="25" t="s">
        <v>47</v>
      </c>
      <c s="29" t="s">
        <v>243</v>
      </c>
      <c s="29" t="s">
        <v>1136</v>
      </c>
      <c s="25" t="s">
        <v>49</v>
      </c>
      <c s="30" t="s">
        <v>1137</v>
      </c>
      <c s="31" t="s">
        <v>116</v>
      </c>
      <c s="32">
        <v>43.2</v>
      </c>
      <c s="33">
        <v>0</v>
      </c>
      <c s="33">
        <f>ROUND(ROUND(H89,2)*ROUND(G89,3),2)</f>
      </c>
      <c s="31" t="s">
        <v>1075</v>
      </c>
      <c r="O89">
        <f>(I89*21)/100</f>
      </c>
      <c t="s">
        <v>23</v>
      </c>
    </row>
    <row r="90" spans="1:5" ht="12.75">
      <c r="A90" s="34" t="s">
        <v>53</v>
      </c>
      <c r="E90" s="35" t="s">
        <v>1138</v>
      </c>
    </row>
    <row r="91" spans="1:5" ht="12.75">
      <c r="A91" s="36" t="s">
        <v>55</v>
      </c>
      <c r="E91" s="37" t="s">
        <v>2545</v>
      </c>
    </row>
    <row r="92" spans="1:5" ht="12.75">
      <c r="A92" t="s">
        <v>56</v>
      </c>
      <c r="E92" s="35" t="s">
        <v>49</v>
      </c>
    </row>
    <row r="93" spans="1:16" ht="12.75">
      <c r="A93" s="25" t="s">
        <v>47</v>
      </c>
      <c s="29" t="s">
        <v>249</v>
      </c>
      <c s="29" t="s">
        <v>1140</v>
      </c>
      <c s="25" t="s">
        <v>49</v>
      </c>
      <c s="30" t="s">
        <v>1141</v>
      </c>
      <c s="31" t="s">
        <v>116</v>
      </c>
      <c s="32">
        <v>43.2</v>
      </c>
      <c s="33">
        <v>0</v>
      </c>
      <c s="33">
        <f>ROUND(ROUND(H93,2)*ROUND(G93,3),2)</f>
      </c>
      <c s="31" t="s">
        <v>1075</v>
      </c>
      <c r="O93">
        <f>(I93*21)/100</f>
      </c>
      <c t="s">
        <v>23</v>
      </c>
    </row>
    <row r="94" spans="1:5" ht="25.5">
      <c r="A94" s="34" t="s">
        <v>53</v>
      </c>
      <c r="E94" s="35" t="s">
        <v>1142</v>
      </c>
    </row>
    <row r="95" spans="1:5" ht="12.75">
      <c r="A95" s="36" t="s">
        <v>55</v>
      </c>
      <c r="E95" s="37" t="s">
        <v>49</v>
      </c>
    </row>
    <row r="96" spans="1:5" ht="12.75">
      <c r="A96" t="s">
        <v>56</v>
      </c>
      <c r="E96" s="35" t="s">
        <v>49</v>
      </c>
    </row>
    <row r="97" spans="1:16" ht="12.75">
      <c r="A97" s="25" t="s">
        <v>47</v>
      </c>
      <c s="29" t="s">
        <v>256</v>
      </c>
      <c s="29" t="s">
        <v>1143</v>
      </c>
      <c s="25" t="s">
        <v>49</v>
      </c>
      <c s="30" t="s">
        <v>1144</v>
      </c>
      <c s="31" t="s">
        <v>126</v>
      </c>
      <c s="32">
        <v>21.6</v>
      </c>
      <c s="33">
        <v>0</v>
      </c>
      <c s="33">
        <f>ROUND(ROUND(H97,2)*ROUND(G97,3),2)</f>
      </c>
      <c s="31" t="s">
        <v>1075</v>
      </c>
      <c r="O97">
        <f>(I97*21)/100</f>
      </c>
      <c t="s">
        <v>23</v>
      </c>
    </row>
    <row r="98" spans="1:5" ht="25.5">
      <c r="A98" s="34" t="s">
        <v>53</v>
      </c>
      <c r="E98" s="35" t="s">
        <v>1145</v>
      </c>
    </row>
    <row r="99" spans="1:5" ht="12.75">
      <c r="A99" s="36" t="s">
        <v>55</v>
      </c>
      <c r="E99" s="37" t="s">
        <v>49</v>
      </c>
    </row>
    <row r="100" spans="1:5" ht="12.75">
      <c r="A100" t="s">
        <v>56</v>
      </c>
      <c r="E100" s="35" t="s">
        <v>49</v>
      </c>
    </row>
    <row r="101" spans="1:16" ht="12.75">
      <c r="A101" s="25" t="s">
        <v>47</v>
      </c>
      <c s="29" t="s">
        <v>260</v>
      </c>
      <c s="29" t="s">
        <v>1146</v>
      </c>
      <c s="25" t="s">
        <v>49</v>
      </c>
      <c s="30" t="s">
        <v>1147</v>
      </c>
      <c s="31" t="s">
        <v>126</v>
      </c>
      <c s="32">
        <v>21.6</v>
      </c>
      <c s="33">
        <v>0</v>
      </c>
      <c s="33">
        <f>ROUND(ROUND(H101,2)*ROUND(G101,3),2)</f>
      </c>
      <c s="31" t="s">
        <v>1075</v>
      </c>
      <c r="O101">
        <f>(I101*21)/100</f>
      </c>
      <c t="s">
        <v>23</v>
      </c>
    </row>
    <row r="102" spans="1:5" ht="25.5">
      <c r="A102" s="34" t="s">
        <v>53</v>
      </c>
      <c r="E102" s="35" t="s">
        <v>1148</v>
      </c>
    </row>
    <row r="103" spans="1:5" ht="12.75">
      <c r="A103" s="36" t="s">
        <v>55</v>
      </c>
      <c r="E103" s="37" t="s">
        <v>49</v>
      </c>
    </row>
    <row r="104" spans="1:5" ht="12.75">
      <c r="A104" t="s">
        <v>56</v>
      </c>
      <c r="E104" s="35" t="s">
        <v>49</v>
      </c>
    </row>
    <row r="105" spans="1:16" ht="25.5">
      <c r="A105" s="25" t="s">
        <v>47</v>
      </c>
      <c s="29" t="s">
        <v>266</v>
      </c>
      <c s="29" t="s">
        <v>1149</v>
      </c>
      <c s="25" t="s">
        <v>49</v>
      </c>
      <c s="30" t="s">
        <v>1150</v>
      </c>
      <c s="31" t="s">
        <v>126</v>
      </c>
      <c s="32">
        <v>1</v>
      </c>
      <c s="33">
        <v>0</v>
      </c>
      <c s="33">
        <f>ROUND(ROUND(H105,2)*ROUND(G105,3),2)</f>
      </c>
      <c s="31" t="s">
        <v>1075</v>
      </c>
      <c r="O105">
        <f>(I105*21)/100</f>
      </c>
      <c t="s">
        <v>23</v>
      </c>
    </row>
    <row r="106" spans="1:5" ht="38.25">
      <c r="A106" s="34" t="s">
        <v>53</v>
      </c>
      <c r="E106" s="35" t="s">
        <v>1151</v>
      </c>
    </row>
    <row r="107" spans="1:5" ht="25.5">
      <c r="A107" s="36" t="s">
        <v>55</v>
      </c>
      <c r="E107" s="37" t="s">
        <v>2546</v>
      </c>
    </row>
    <row r="108" spans="1:5" ht="12.75">
      <c r="A108" t="s">
        <v>56</v>
      </c>
      <c r="E108" s="35" t="s">
        <v>49</v>
      </c>
    </row>
    <row r="109" spans="1:16" ht="25.5">
      <c r="A109" s="25" t="s">
        <v>47</v>
      </c>
      <c s="29" t="s">
        <v>273</v>
      </c>
      <c s="29" t="s">
        <v>1153</v>
      </c>
      <c s="25" t="s">
        <v>49</v>
      </c>
      <c s="30" t="s">
        <v>1154</v>
      </c>
      <c s="31" t="s">
        <v>126</v>
      </c>
      <c s="32">
        <v>845.7</v>
      </c>
      <c s="33">
        <v>0</v>
      </c>
      <c s="33">
        <f>ROUND(ROUND(H109,2)*ROUND(G109,3),2)</f>
      </c>
      <c s="31" t="s">
        <v>1075</v>
      </c>
      <c r="O109">
        <f>(I109*21)/100</f>
      </c>
      <c t="s">
        <v>23</v>
      </c>
    </row>
    <row r="110" spans="1:5" ht="38.25">
      <c r="A110" s="34" t="s">
        <v>53</v>
      </c>
      <c r="E110" s="35" t="s">
        <v>1155</v>
      </c>
    </row>
    <row r="111" spans="1:5" ht="38.25">
      <c r="A111" s="36" t="s">
        <v>55</v>
      </c>
      <c r="E111" s="37" t="s">
        <v>2547</v>
      </c>
    </row>
    <row r="112" spans="1:5" ht="12.75">
      <c r="A112" t="s">
        <v>56</v>
      </c>
      <c r="E112" s="35" t="s">
        <v>49</v>
      </c>
    </row>
    <row r="113" spans="1:16" ht="12.75">
      <c r="A113" s="25" t="s">
        <v>47</v>
      </c>
      <c s="29" t="s">
        <v>278</v>
      </c>
      <c s="29" t="s">
        <v>1157</v>
      </c>
      <c s="25" t="s">
        <v>49</v>
      </c>
      <c s="30" t="s">
        <v>1158</v>
      </c>
      <c s="31" t="s">
        <v>126</v>
      </c>
      <c s="32">
        <v>1</v>
      </c>
      <c s="33">
        <v>0</v>
      </c>
      <c s="33">
        <f>ROUND(ROUND(H113,2)*ROUND(G113,3),2)</f>
      </c>
      <c s="31" t="s">
        <v>1075</v>
      </c>
      <c r="O113">
        <f>(I113*21)/100</f>
      </c>
      <c t="s">
        <v>23</v>
      </c>
    </row>
    <row r="114" spans="1:5" ht="25.5">
      <c r="A114" s="34" t="s">
        <v>53</v>
      </c>
      <c r="E114" s="35" t="s">
        <v>1159</v>
      </c>
    </row>
    <row r="115" spans="1:5" ht="12.75">
      <c r="A115" s="36" t="s">
        <v>55</v>
      </c>
      <c r="E115" s="37" t="s">
        <v>2548</v>
      </c>
    </row>
    <row r="116" spans="1:5" ht="12.75">
      <c r="A116" t="s">
        <v>56</v>
      </c>
      <c r="E116" s="35" t="s">
        <v>49</v>
      </c>
    </row>
    <row r="117" spans="1:16" ht="25.5">
      <c r="A117" s="25" t="s">
        <v>47</v>
      </c>
      <c s="29" t="s">
        <v>284</v>
      </c>
      <c s="29" t="s">
        <v>1161</v>
      </c>
      <c s="25" t="s">
        <v>49</v>
      </c>
      <c s="30" t="s">
        <v>1162</v>
      </c>
      <c s="31" t="s">
        <v>104</v>
      </c>
      <c s="32">
        <v>1691.4</v>
      </c>
      <c s="33">
        <v>0</v>
      </c>
      <c s="33">
        <f>ROUND(ROUND(H117,2)*ROUND(G117,3),2)</f>
      </c>
      <c s="31" t="s">
        <v>1075</v>
      </c>
      <c r="O117">
        <f>(I117*21)/100</f>
      </c>
      <c t="s">
        <v>23</v>
      </c>
    </row>
    <row r="118" spans="1:5" ht="25.5">
      <c r="A118" s="34" t="s">
        <v>53</v>
      </c>
      <c r="E118" s="35" t="s">
        <v>1163</v>
      </c>
    </row>
    <row r="119" spans="1:5" ht="12.75">
      <c r="A119" s="36" t="s">
        <v>55</v>
      </c>
      <c r="E119" s="37" t="s">
        <v>2549</v>
      </c>
    </row>
    <row r="120" spans="1:5" ht="12.75">
      <c r="A120" t="s">
        <v>56</v>
      </c>
      <c r="E120" s="35" t="s">
        <v>49</v>
      </c>
    </row>
    <row r="121" spans="1:16" ht="12.75">
      <c r="A121" s="25" t="s">
        <v>47</v>
      </c>
      <c s="29" t="s">
        <v>290</v>
      </c>
      <c s="29" t="s">
        <v>1165</v>
      </c>
      <c s="25" t="s">
        <v>49</v>
      </c>
      <c s="30" t="s">
        <v>1166</v>
      </c>
      <c s="31" t="s">
        <v>126</v>
      </c>
      <c s="32">
        <v>846.7</v>
      </c>
      <c s="33">
        <v>0</v>
      </c>
      <c s="33">
        <f>ROUND(ROUND(H121,2)*ROUND(G121,3),2)</f>
      </c>
      <c s="31" t="s">
        <v>1075</v>
      </c>
      <c r="O121">
        <f>(I121*21)/100</f>
      </c>
      <c t="s">
        <v>23</v>
      </c>
    </row>
    <row r="122" spans="1:5" ht="25.5">
      <c r="A122" s="34" t="s">
        <v>53</v>
      </c>
      <c r="E122" s="35" t="s">
        <v>1167</v>
      </c>
    </row>
    <row r="123" spans="1:5" ht="12.75">
      <c r="A123" s="36" t="s">
        <v>55</v>
      </c>
      <c r="E123" s="37" t="s">
        <v>2550</v>
      </c>
    </row>
    <row r="124" spans="1:5" ht="12.75">
      <c r="A124" t="s">
        <v>56</v>
      </c>
      <c r="E124" s="35" t="s">
        <v>49</v>
      </c>
    </row>
    <row r="125" spans="1:16" ht="12.75">
      <c r="A125" s="25" t="s">
        <v>47</v>
      </c>
      <c s="29" t="s">
        <v>294</v>
      </c>
      <c s="29" t="s">
        <v>1169</v>
      </c>
      <c s="25" t="s">
        <v>49</v>
      </c>
      <c s="30" t="s">
        <v>1170</v>
      </c>
      <c s="31" t="s">
        <v>126</v>
      </c>
      <c s="32">
        <v>320.5</v>
      </c>
      <c s="33">
        <v>0</v>
      </c>
      <c s="33">
        <f>ROUND(ROUND(H125,2)*ROUND(G125,3),2)</f>
      </c>
      <c s="31" t="s">
        <v>1075</v>
      </c>
      <c r="O125">
        <f>(I125*21)/100</f>
      </c>
      <c t="s">
        <v>23</v>
      </c>
    </row>
    <row r="126" spans="1:5" ht="25.5">
      <c r="A126" s="34" t="s">
        <v>53</v>
      </c>
      <c r="E126" s="35" t="s">
        <v>1171</v>
      </c>
    </row>
    <row r="127" spans="1:5" ht="114.75">
      <c r="A127" s="36" t="s">
        <v>55</v>
      </c>
      <c r="E127" s="37" t="s">
        <v>2551</v>
      </c>
    </row>
    <row r="128" spans="1:5" ht="12.75">
      <c r="A128" t="s">
        <v>56</v>
      </c>
      <c r="E128" s="35" t="s">
        <v>49</v>
      </c>
    </row>
    <row r="129" spans="1:16" ht="12.75">
      <c r="A129" s="25" t="s">
        <v>47</v>
      </c>
      <c s="29" t="s">
        <v>300</v>
      </c>
      <c s="29" t="s">
        <v>1173</v>
      </c>
      <c s="25" t="s">
        <v>49</v>
      </c>
      <c s="30" t="s">
        <v>1174</v>
      </c>
      <c s="31" t="s">
        <v>126</v>
      </c>
      <c s="32">
        <v>220.2</v>
      </c>
      <c s="33">
        <v>0</v>
      </c>
      <c s="33">
        <f>ROUND(ROUND(H129,2)*ROUND(G129,3),2)</f>
      </c>
      <c s="31" t="s">
        <v>1075</v>
      </c>
      <c r="O129">
        <f>(I129*21)/100</f>
      </c>
      <c t="s">
        <v>23</v>
      </c>
    </row>
    <row r="130" spans="1:5" ht="38.25">
      <c r="A130" s="34" t="s">
        <v>53</v>
      </c>
      <c r="E130" s="35" t="s">
        <v>1175</v>
      </c>
    </row>
    <row r="131" spans="1:5" ht="12.75">
      <c r="A131" s="36" t="s">
        <v>55</v>
      </c>
      <c r="E131" s="37" t="s">
        <v>2552</v>
      </c>
    </row>
    <row r="132" spans="1:5" ht="12.75">
      <c r="A132" t="s">
        <v>56</v>
      </c>
      <c r="E132" s="35" t="s">
        <v>49</v>
      </c>
    </row>
    <row r="133" spans="1:16" ht="25.5">
      <c r="A133" s="25" t="s">
        <v>47</v>
      </c>
      <c s="29" t="s">
        <v>303</v>
      </c>
      <c s="29" t="s">
        <v>1177</v>
      </c>
      <c s="25" t="s">
        <v>49</v>
      </c>
      <c s="30" t="s">
        <v>1178</v>
      </c>
      <c s="31" t="s">
        <v>116</v>
      </c>
      <c s="32">
        <v>5</v>
      </c>
      <c s="33">
        <v>0</v>
      </c>
      <c s="33">
        <f>ROUND(ROUND(H133,2)*ROUND(G133,3),2)</f>
      </c>
      <c s="31" t="s">
        <v>1075</v>
      </c>
      <c r="O133">
        <f>(I133*21)/100</f>
      </c>
      <c t="s">
        <v>23</v>
      </c>
    </row>
    <row r="134" spans="1:5" ht="25.5">
      <c r="A134" s="34" t="s">
        <v>53</v>
      </c>
      <c r="E134" s="35" t="s">
        <v>1179</v>
      </c>
    </row>
    <row r="135" spans="1:5" ht="12.75">
      <c r="A135" s="36" t="s">
        <v>55</v>
      </c>
      <c r="E135" s="37" t="s">
        <v>2553</v>
      </c>
    </row>
    <row r="136" spans="1:5" ht="12.75">
      <c r="A136" t="s">
        <v>56</v>
      </c>
      <c r="E136" s="35" t="s">
        <v>49</v>
      </c>
    </row>
    <row r="137" spans="1:16" ht="12.75">
      <c r="A137" s="25" t="s">
        <v>47</v>
      </c>
      <c s="29" t="s">
        <v>307</v>
      </c>
      <c s="29" t="s">
        <v>1181</v>
      </c>
      <c s="25" t="s">
        <v>49</v>
      </c>
      <c s="30" t="s">
        <v>1182</v>
      </c>
      <c s="31" t="s">
        <v>116</v>
      </c>
      <c s="32">
        <v>5</v>
      </c>
      <c s="33">
        <v>0</v>
      </c>
      <c s="33">
        <f>ROUND(ROUND(H137,2)*ROUND(G137,3),2)</f>
      </c>
      <c s="31" t="s">
        <v>1075</v>
      </c>
      <c r="O137">
        <f>(I137*21)/100</f>
      </c>
      <c t="s">
        <v>23</v>
      </c>
    </row>
    <row r="138" spans="1:5" ht="25.5">
      <c r="A138" s="34" t="s">
        <v>53</v>
      </c>
      <c r="E138" s="35" t="s">
        <v>1183</v>
      </c>
    </row>
    <row r="139" spans="1:5" ht="12.75">
      <c r="A139" s="36" t="s">
        <v>55</v>
      </c>
      <c r="E139" s="37" t="s">
        <v>49</v>
      </c>
    </row>
    <row r="140" spans="1:5" ht="12.75">
      <c r="A140" t="s">
        <v>56</v>
      </c>
      <c r="E140" s="35" t="s">
        <v>49</v>
      </c>
    </row>
    <row r="141" spans="1:16" ht="12.75">
      <c r="A141" s="25" t="s">
        <v>47</v>
      </c>
      <c s="29" t="s">
        <v>1579</v>
      </c>
      <c s="29" t="s">
        <v>1185</v>
      </c>
      <c s="25" t="s">
        <v>49</v>
      </c>
      <c s="30" t="s">
        <v>1186</v>
      </c>
      <c s="31" t="s">
        <v>104</v>
      </c>
      <c s="32">
        <v>444.804</v>
      </c>
      <c s="33">
        <v>0</v>
      </c>
      <c s="33">
        <f>ROUND(ROUND(H141,2)*ROUND(G141,3),2)</f>
      </c>
      <c s="31" t="s">
        <v>1075</v>
      </c>
      <c r="O141">
        <f>(I141*21)/100</f>
      </c>
      <c t="s">
        <v>23</v>
      </c>
    </row>
    <row r="142" spans="1:5" ht="12.75">
      <c r="A142" s="34" t="s">
        <v>53</v>
      </c>
      <c r="E142" s="35" t="s">
        <v>1186</v>
      </c>
    </row>
    <row r="143" spans="1:5" ht="12.75">
      <c r="A143" s="36" t="s">
        <v>55</v>
      </c>
      <c r="E143" s="37" t="s">
        <v>2554</v>
      </c>
    </row>
    <row r="144" spans="1:5" ht="12.75">
      <c r="A144" t="s">
        <v>56</v>
      </c>
      <c r="E144" s="35" t="s">
        <v>49</v>
      </c>
    </row>
    <row r="145" spans="1:16" ht="12.75">
      <c r="A145" s="25" t="s">
        <v>47</v>
      </c>
      <c s="29" t="s">
        <v>1582</v>
      </c>
      <c s="29" t="s">
        <v>1189</v>
      </c>
      <c s="25" t="s">
        <v>49</v>
      </c>
      <c s="30" t="s">
        <v>1190</v>
      </c>
      <c s="31" t="s">
        <v>104</v>
      </c>
      <c s="32">
        <v>645.39</v>
      </c>
      <c s="33">
        <v>0</v>
      </c>
      <c s="33">
        <f>ROUND(ROUND(H145,2)*ROUND(G145,3),2)</f>
      </c>
      <c s="31" t="s">
        <v>1075</v>
      </c>
      <c r="O145">
        <f>(I145*21)/100</f>
      </c>
      <c t="s">
        <v>23</v>
      </c>
    </row>
    <row r="146" spans="1:5" ht="12.75">
      <c r="A146" s="34" t="s">
        <v>53</v>
      </c>
      <c r="E146" s="35" t="s">
        <v>1191</v>
      </c>
    </row>
    <row r="147" spans="1:5" ht="12.75">
      <c r="A147" s="36" t="s">
        <v>55</v>
      </c>
      <c r="E147" s="37" t="s">
        <v>2555</v>
      </c>
    </row>
    <row r="148" spans="1:5" ht="12.75">
      <c r="A148" t="s">
        <v>56</v>
      </c>
      <c r="E148" s="35" t="s">
        <v>49</v>
      </c>
    </row>
    <row r="149" spans="1:18" ht="12.75" customHeight="1">
      <c r="A149" s="6" t="s">
        <v>45</v>
      </c>
      <c s="6"/>
      <c s="39" t="s">
        <v>1197</v>
      </c>
      <c s="6"/>
      <c s="27" t="s">
        <v>1198</v>
      </c>
      <c s="6"/>
      <c s="6"/>
      <c s="6"/>
      <c s="40">
        <f>0+Q149</f>
      </c>
      <c s="6"/>
      <c r="O149">
        <f>0+R149</f>
      </c>
      <c r="Q149">
        <f>0+I150+I154+I158+I162</f>
      </c>
      <c>
        <f>0+O150+O154+O158+O162</f>
      </c>
    </row>
    <row r="150" spans="1:16" ht="12.75">
      <c r="A150" s="25" t="s">
        <v>47</v>
      </c>
      <c s="29" t="s">
        <v>214</v>
      </c>
      <c s="29" t="s">
        <v>1199</v>
      </c>
      <c s="25" t="s">
        <v>49</v>
      </c>
      <c s="30" t="s">
        <v>1200</v>
      </c>
      <c s="31" t="s">
        <v>142</v>
      </c>
      <c s="32">
        <v>0.4</v>
      </c>
      <c s="33">
        <v>0</v>
      </c>
      <c s="33">
        <f>ROUND(ROUND(H150,2)*ROUND(G150,3),2)</f>
      </c>
      <c s="31" t="s">
        <v>1075</v>
      </c>
      <c r="O150">
        <f>(I150*21)/100</f>
      </c>
      <c t="s">
        <v>23</v>
      </c>
    </row>
    <row r="151" spans="1:5" ht="12.75">
      <c r="A151" s="34" t="s">
        <v>53</v>
      </c>
      <c r="E151" s="35" t="s">
        <v>1200</v>
      </c>
    </row>
    <row r="152" spans="1:5" ht="12.75">
      <c r="A152" s="36" t="s">
        <v>55</v>
      </c>
      <c r="E152" s="37" t="s">
        <v>49</v>
      </c>
    </row>
    <row r="153" spans="1:5" ht="12.75">
      <c r="A153" t="s">
        <v>56</v>
      </c>
      <c r="E153" s="35" t="s">
        <v>49</v>
      </c>
    </row>
    <row r="154" spans="1:16" ht="12.75">
      <c r="A154" s="25" t="s">
        <v>47</v>
      </c>
      <c s="29" t="s">
        <v>312</v>
      </c>
      <c s="29" t="s">
        <v>1207</v>
      </c>
      <c s="25" t="s">
        <v>49</v>
      </c>
      <c s="30" t="s">
        <v>1208</v>
      </c>
      <c s="31" t="s">
        <v>142</v>
      </c>
      <c s="32">
        <v>0.4</v>
      </c>
      <c s="33">
        <v>0</v>
      </c>
      <c s="33">
        <f>ROUND(ROUND(H154,2)*ROUND(G154,3),2)</f>
      </c>
      <c s="31" t="s">
        <v>1075</v>
      </c>
      <c r="O154">
        <f>(I154*21)/100</f>
      </c>
      <c t="s">
        <v>23</v>
      </c>
    </row>
    <row r="155" spans="1:5" ht="12.75">
      <c r="A155" s="34" t="s">
        <v>53</v>
      </c>
      <c r="E155" s="35" t="s">
        <v>1209</v>
      </c>
    </row>
    <row r="156" spans="1:5" ht="25.5">
      <c r="A156" s="36" t="s">
        <v>55</v>
      </c>
      <c r="E156" s="37" t="s">
        <v>2556</v>
      </c>
    </row>
    <row r="157" spans="1:5" ht="12.75">
      <c r="A157" t="s">
        <v>56</v>
      </c>
      <c r="E157" s="35" t="s">
        <v>49</v>
      </c>
    </row>
    <row r="158" spans="1:16" ht="12.75">
      <c r="A158" s="25" t="s">
        <v>47</v>
      </c>
      <c s="29" t="s">
        <v>315</v>
      </c>
      <c s="29" t="s">
        <v>2557</v>
      </c>
      <c s="25" t="s">
        <v>49</v>
      </c>
      <c s="30" t="s">
        <v>1223</v>
      </c>
      <c s="31" t="s">
        <v>121</v>
      </c>
      <c s="32">
        <v>1</v>
      </c>
      <c s="33">
        <v>0</v>
      </c>
      <c s="33">
        <f>ROUND(ROUND(H158,2)*ROUND(G158,3),2)</f>
      </c>
      <c s="31"/>
      <c r="O158">
        <f>(I158*21)/100</f>
      </c>
      <c t="s">
        <v>23</v>
      </c>
    </row>
    <row r="159" spans="1:5" ht="12.75">
      <c r="A159" s="34" t="s">
        <v>53</v>
      </c>
      <c r="E159" s="35" t="s">
        <v>1223</v>
      </c>
    </row>
    <row r="160" spans="1:5" ht="25.5">
      <c r="A160" s="36" t="s">
        <v>55</v>
      </c>
      <c r="E160" s="37" t="s">
        <v>2558</v>
      </c>
    </row>
    <row r="161" spans="1:5" ht="12.75">
      <c r="A161" t="s">
        <v>56</v>
      </c>
      <c r="E161" s="35" t="s">
        <v>49</v>
      </c>
    </row>
    <row r="162" spans="1:16" ht="12.75">
      <c r="A162" s="25" t="s">
        <v>47</v>
      </c>
      <c s="29" t="s">
        <v>1411</v>
      </c>
      <c s="29" t="s">
        <v>1242</v>
      </c>
      <c s="25" t="s">
        <v>49</v>
      </c>
      <c s="30" t="s">
        <v>1243</v>
      </c>
      <c s="31" t="s">
        <v>51</v>
      </c>
      <c s="32">
        <v>1</v>
      </c>
      <c s="33">
        <v>0</v>
      </c>
      <c s="33">
        <f>ROUND(ROUND(H162,2)*ROUND(G162,3),2)</f>
      </c>
      <c s="31"/>
      <c r="O162">
        <f>(I162*21)/100</f>
      </c>
      <c t="s">
        <v>23</v>
      </c>
    </row>
    <row r="163" spans="1:5" ht="12.75">
      <c r="A163" s="34" t="s">
        <v>53</v>
      </c>
      <c r="E163" s="35" t="s">
        <v>1243</v>
      </c>
    </row>
    <row r="164" spans="1:5" ht="12.75">
      <c r="A164" s="36" t="s">
        <v>55</v>
      </c>
      <c r="E164" s="37" t="s">
        <v>49</v>
      </c>
    </row>
    <row r="165" spans="1:5" ht="12.75">
      <c r="A165" t="s">
        <v>56</v>
      </c>
      <c r="E165" s="35" t="s">
        <v>49</v>
      </c>
    </row>
    <row r="166" spans="1:18" ht="12.75" customHeight="1">
      <c r="A166" s="6" t="s">
        <v>45</v>
      </c>
      <c s="6"/>
      <c s="39" t="s">
        <v>33</v>
      </c>
      <c s="6"/>
      <c s="27" t="s">
        <v>272</v>
      </c>
      <c s="6"/>
      <c s="6"/>
      <c s="6"/>
      <c s="40">
        <f>0+Q166</f>
      </c>
      <c s="6"/>
      <c r="O166">
        <f>0+R166</f>
      </c>
      <c r="Q166">
        <f>0+I167+I171+I175</f>
      </c>
      <c>
        <f>0+O167+O171+O175</f>
      </c>
    </row>
    <row r="167" spans="1:16" ht="12.75">
      <c r="A167" s="25" t="s">
        <v>47</v>
      </c>
      <c s="29" t="s">
        <v>389</v>
      </c>
      <c s="29" t="s">
        <v>1250</v>
      </c>
      <c s="25" t="s">
        <v>49</v>
      </c>
      <c s="30" t="s">
        <v>1251</v>
      </c>
      <c s="31" t="s">
        <v>126</v>
      </c>
      <c s="32">
        <v>44.2</v>
      </c>
      <c s="33">
        <v>0</v>
      </c>
      <c s="33">
        <f>ROUND(ROUND(H167,2)*ROUND(G167,3),2)</f>
      </c>
      <c s="31" t="s">
        <v>1075</v>
      </c>
      <c r="O167">
        <f>(I167*21)/100</f>
      </c>
      <c t="s">
        <v>23</v>
      </c>
    </row>
    <row r="168" spans="1:5" ht="25.5">
      <c r="A168" s="34" t="s">
        <v>53</v>
      </c>
      <c r="E168" s="35" t="s">
        <v>1252</v>
      </c>
    </row>
    <row r="169" spans="1:5" ht="12.75">
      <c r="A169" s="36" t="s">
        <v>55</v>
      </c>
      <c r="E169" s="37" t="s">
        <v>2559</v>
      </c>
    </row>
    <row r="170" spans="1:5" ht="12.75">
      <c r="A170" t="s">
        <v>56</v>
      </c>
      <c r="E170" s="35" t="s">
        <v>49</v>
      </c>
    </row>
    <row r="171" spans="1:16" ht="25.5">
      <c r="A171" s="25" t="s">
        <v>47</v>
      </c>
      <c s="29" t="s">
        <v>394</v>
      </c>
      <c s="29" t="s">
        <v>1260</v>
      </c>
      <c s="25" t="s">
        <v>49</v>
      </c>
      <c s="30" t="s">
        <v>1261</v>
      </c>
      <c s="31" t="s">
        <v>126</v>
      </c>
      <c s="32">
        <v>0.27</v>
      </c>
      <c s="33">
        <v>0</v>
      </c>
      <c s="33">
        <f>ROUND(ROUND(H171,2)*ROUND(G171,3),2)</f>
      </c>
      <c s="31" t="s">
        <v>1075</v>
      </c>
      <c r="O171">
        <f>(I171*21)/100</f>
      </c>
      <c t="s">
        <v>23</v>
      </c>
    </row>
    <row r="172" spans="1:5" ht="25.5">
      <c r="A172" s="34" t="s">
        <v>53</v>
      </c>
      <c r="E172" s="35" t="s">
        <v>1262</v>
      </c>
    </row>
    <row r="173" spans="1:5" ht="12.75">
      <c r="A173" s="36" t="s">
        <v>55</v>
      </c>
      <c r="E173" s="37" t="s">
        <v>2560</v>
      </c>
    </row>
    <row r="174" spans="1:5" ht="12.75">
      <c r="A174" t="s">
        <v>56</v>
      </c>
      <c r="E174" s="35" t="s">
        <v>49</v>
      </c>
    </row>
    <row r="175" spans="1:16" ht="12.75">
      <c r="A175" s="25" t="s">
        <v>47</v>
      </c>
      <c s="29" t="s">
        <v>400</v>
      </c>
      <c s="29" t="s">
        <v>1275</v>
      </c>
      <c s="25" t="s">
        <v>49</v>
      </c>
      <c s="30" t="s">
        <v>1276</v>
      </c>
      <c s="31" t="s">
        <v>116</v>
      </c>
      <c s="32">
        <v>3.24</v>
      </c>
      <c s="33">
        <v>0</v>
      </c>
      <c s="33">
        <f>ROUND(ROUND(H175,2)*ROUND(G175,3),2)</f>
      </c>
      <c s="31" t="s">
        <v>1075</v>
      </c>
      <c r="O175">
        <f>(I175*21)/100</f>
      </c>
      <c t="s">
        <v>23</v>
      </c>
    </row>
    <row r="176" spans="1:5" ht="12.75">
      <c r="A176" s="34" t="s">
        <v>53</v>
      </c>
      <c r="E176" s="35" t="s">
        <v>1277</v>
      </c>
    </row>
    <row r="177" spans="1:5" ht="12.75">
      <c r="A177" s="36" t="s">
        <v>55</v>
      </c>
      <c r="E177" s="37" t="s">
        <v>2561</v>
      </c>
    </row>
    <row r="178" spans="1:5" ht="12.75">
      <c r="A178" t="s">
        <v>56</v>
      </c>
      <c r="E178" s="35" t="s">
        <v>49</v>
      </c>
    </row>
    <row r="179" spans="1:18" ht="12.75" customHeight="1">
      <c r="A179" s="6" t="s">
        <v>45</v>
      </c>
      <c s="6"/>
      <c s="39" t="s">
        <v>35</v>
      </c>
      <c s="6"/>
      <c s="27" t="s">
        <v>1279</v>
      </c>
      <c s="6"/>
      <c s="6"/>
      <c s="6"/>
      <c s="40">
        <f>0+Q179</f>
      </c>
      <c s="6"/>
      <c r="O179">
        <f>0+R179</f>
      </c>
      <c r="Q179">
        <f>0+I180+I184+I188+I192+I196+I200+I204+I208+I212+I216</f>
      </c>
      <c>
        <f>0+O180+O184+O188+O192+O196+O200+O204+O208+O212+O216</f>
      </c>
    </row>
    <row r="180" spans="1:16" ht="12.75">
      <c r="A180" s="25" t="s">
        <v>47</v>
      </c>
      <c s="29" t="s">
        <v>1552</v>
      </c>
      <c s="29" t="s">
        <v>1281</v>
      </c>
      <c s="25" t="s">
        <v>49</v>
      </c>
      <c s="30" t="s">
        <v>1282</v>
      </c>
      <c s="31" t="s">
        <v>116</v>
      </c>
      <c s="32">
        <v>10</v>
      </c>
      <c s="33">
        <v>0</v>
      </c>
      <c s="33">
        <f>ROUND(ROUND(H180,2)*ROUND(G180,3),2)</f>
      </c>
      <c s="31" t="s">
        <v>1075</v>
      </c>
      <c r="O180">
        <f>(I180*21)/100</f>
      </c>
      <c t="s">
        <v>23</v>
      </c>
    </row>
    <row r="181" spans="1:5" ht="25.5">
      <c r="A181" s="34" t="s">
        <v>53</v>
      </c>
      <c r="E181" s="35" t="s">
        <v>1283</v>
      </c>
    </row>
    <row r="182" spans="1:5" ht="25.5">
      <c r="A182" s="36" t="s">
        <v>55</v>
      </c>
      <c r="E182" s="37" t="s">
        <v>2562</v>
      </c>
    </row>
    <row r="183" spans="1:5" ht="12.75">
      <c r="A183" t="s">
        <v>56</v>
      </c>
      <c r="E183" s="35" t="s">
        <v>49</v>
      </c>
    </row>
    <row r="184" spans="1:16" ht="12.75">
      <c r="A184" s="25" t="s">
        <v>47</v>
      </c>
      <c s="29" t="s">
        <v>1556</v>
      </c>
      <c s="29" t="s">
        <v>2563</v>
      </c>
      <c s="25" t="s">
        <v>49</v>
      </c>
      <c s="30" t="s">
        <v>2564</v>
      </c>
      <c s="31" t="s">
        <v>116</v>
      </c>
      <c s="32">
        <v>6</v>
      </c>
      <c s="33">
        <v>0</v>
      </c>
      <c s="33">
        <f>ROUND(ROUND(H184,2)*ROUND(G184,3),2)</f>
      </c>
      <c s="31" t="s">
        <v>1075</v>
      </c>
      <c r="O184">
        <f>(I184*21)/100</f>
      </c>
      <c t="s">
        <v>23</v>
      </c>
    </row>
    <row r="185" spans="1:5" ht="25.5">
      <c r="A185" s="34" t="s">
        <v>53</v>
      </c>
      <c r="E185" s="35" t="s">
        <v>2565</v>
      </c>
    </row>
    <row r="186" spans="1:5" ht="25.5">
      <c r="A186" s="36" t="s">
        <v>55</v>
      </c>
      <c r="E186" s="37" t="s">
        <v>2566</v>
      </c>
    </row>
    <row r="187" spans="1:5" ht="12.75">
      <c r="A187" t="s">
        <v>56</v>
      </c>
      <c r="E187" s="35" t="s">
        <v>49</v>
      </c>
    </row>
    <row r="188" spans="1:16" ht="12.75">
      <c r="A188" s="25" t="s">
        <v>47</v>
      </c>
      <c s="29" t="s">
        <v>1559</v>
      </c>
      <c s="29" t="s">
        <v>2567</v>
      </c>
      <c s="25" t="s">
        <v>49</v>
      </c>
      <c s="30" t="s">
        <v>2568</v>
      </c>
      <c s="31" t="s">
        <v>116</v>
      </c>
      <c s="32">
        <v>71.4</v>
      </c>
      <c s="33">
        <v>0</v>
      </c>
      <c s="33">
        <f>ROUND(ROUND(H188,2)*ROUND(G188,3),2)</f>
      </c>
      <c s="31" t="s">
        <v>1075</v>
      </c>
      <c r="O188">
        <f>(I188*21)/100</f>
      </c>
      <c t="s">
        <v>23</v>
      </c>
    </row>
    <row r="189" spans="1:5" ht="25.5">
      <c r="A189" s="34" t="s">
        <v>53</v>
      </c>
      <c r="E189" s="35" t="s">
        <v>2569</v>
      </c>
    </row>
    <row r="190" spans="1:5" ht="63.75">
      <c r="A190" s="36" t="s">
        <v>55</v>
      </c>
      <c r="E190" s="37" t="s">
        <v>2570</v>
      </c>
    </row>
    <row r="191" spans="1:5" ht="12.75">
      <c r="A191" t="s">
        <v>56</v>
      </c>
      <c r="E191" s="35" t="s">
        <v>49</v>
      </c>
    </row>
    <row r="192" spans="1:16" ht="25.5">
      <c r="A192" s="25" t="s">
        <v>47</v>
      </c>
      <c s="29" t="s">
        <v>1562</v>
      </c>
      <c s="29" t="s">
        <v>2571</v>
      </c>
      <c s="25" t="s">
        <v>49</v>
      </c>
      <c s="30" t="s">
        <v>2572</v>
      </c>
      <c s="31" t="s">
        <v>116</v>
      </c>
      <c s="32">
        <v>57</v>
      </c>
      <c s="33">
        <v>0</v>
      </c>
      <c s="33">
        <f>ROUND(ROUND(H192,2)*ROUND(G192,3),2)</f>
      </c>
      <c s="31" t="s">
        <v>1075</v>
      </c>
      <c r="O192">
        <f>(I192*21)/100</f>
      </c>
      <c t="s">
        <v>23</v>
      </c>
    </row>
    <row r="193" spans="1:5" ht="25.5">
      <c r="A193" s="34" t="s">
        <v>53</v>
      </c>
      <c r="E193" s="35" t="s">
        <v>2573</v>
      </c>
    </row>
    <row r="194" spans="1:5" ht="12.75">
      <c r="A194" s="36" t="s">
        <v>55</v>
      </c>
      <c r="E194" s="37" t="s">
        <v>49</v>
      </c>
    </row>
    <row r="195" spans="1:5" ht="12.75">
      <c r="A195" t="s">
        <v>56</v>
      </c>
      <c r="E195" s="35" t="s">
        <v>49</v>
      </c>
    </row>
    <row r="196" spans="1:16" ht="12.75">
      <c r="A196" s="25" t="s">
        <v>47</v>
      </c>
      <c s="29" t="s">
        <v>1566</v>
      </c>
      <c s="29" t="s">
        <v>2574</v>
      </c>
      <c s="25" t="s">
        <v>49</v>
      </c>
      <c s="30" t="s">
        <v>2575</v>
      </c>
      <c s="31" t="s">
        <v>116</v>
      </c>
      <c s="32">
        <v>65.4</v>
      </c>
      <c s="33">
        <v>0</v>
      </c>
      <c s="33">
        <f>ROUND(ROUND(H196,2)*ROUND(G196,3),2)</f>
      </c>
      <c s="31" t="s">
        <v>1075</v>
      </c>
      <c r="O196">
        <f>(I196*21)/100</f>
      </c>
      <c t="s">
        <v>23</v>
      </c>
    </row>
    <row r="197" spans="1:5" ht="25.5">
      <c r="A197" s="34" t="s">
        <v>53</v>
      </c>
      <c r="E197" s="35" t="s">
        <v>2576</v>
      </c>
    </row>
    <row r="198" spans="1:5" ht="38.25">
      <c r="A198" s="36" t="s">
        <v>55</v>
      </c>
      <c r="E198" s="37" t="s">
        <v>2577</v>
      </c>
    </row>
    <row r="199" spans="1:5" ht="12.75">
      <c r="A199" t="s">
        <v>56</v>
      </c>
      <c r="E199" s="35" t="s">
        <v>49</v>
      </c>
    </row>
    <row r="200" spans="1:16" ht="12.75">
      <c r="A200" s="25" t="s">
        <v>47</v>
      </c>
      <c s="29" t="s">
        <v>1570</v>
      </c>
      <c s="29" t="s">
        <v>2578</v>
      </c>
      <c s="25" t="s">
        <v>49</v>
      </c>
      <c s="30" t="s">
        <v>2579</v>
      </c>
      <c s="31" t="s">
        <v>116</v>
      </c>
      <c s="32">
        <v>57</v>
      </c>
      <c s="33">
        <v>0</v>
      </c>
      <c s="33">
        <f>ROUND(ROUND(H200,2)*ROUND(G200,3),2)</f>
      </c>
      <c s="31" t="s">
        <v>1075</v>
      </c>
      <c r="O200">
        <f>(I200*21)/100</f>
      </c>
      <c t="s">
        <v>23</v>
      </c>
    </row>
    <row r="201" spans="1:5" ht="25.5">
      <c r="A201" s="34" t="s">
        <v>53</v>
      </c>
      <c r="E201" s="35" t="s">
        <v>2580</v>
      </c>
    </row>
    <row r="202" spans="1:5" ht="12.75">
      <c r="A202" s="36" t="s">
        <v>55</v>
      </c>
      <c r="E202" s="37" t="s">
        <v>49</v>
      </c>
    </row>
    <row r="203" spans="1:5" ht="12.75">
      <c r="A203" t="s">
        <v>56</v>
      </c>
      <c r="E203" s="35" t="s">
        <v>49</v>
      </c>
    </row>
    <row r="204" spans="1:16" ht="12.75">
      <c r="A204" s="25" t="s">
        <v>47</v>
      </c>
      <c s="29" t="s">
        <v>1573</v>
      </c>
      <c s="29" t="s">
        <v>2581</v>
      </c>
      <c s="25" t="s">
        <v>49</v>
      </c>
      <c s="30" t="s">
        <v>2582</v>
      </c>
      <c s="31" t="s">
        <v>116</v>
      </c>
      <c s="32">
        <v>57</v>
      </c>
      <c s="33">
        <v>0</v>
      </c>
      <c s="33">
        <f>ROUND(ROUND(H204,2)*ROUND(G204,3),2)</f>
      </c>
      <c s="31" t="s">
        <v>1075</v>
      </c>
      <c r="O204">
        <f>(I204*21)/100</f>
      </c>
      <c t="s">
        <v>23</v>
      </c>
    </row>
    <row r="205" spans="1:5" ht="25.5">
      <c r="A205" s="34" t="s">
        <v>53</v>
      </c>
      <c r="E205" s="35" t="s">
        <v>2583</v>
      </c>
    </row>
    <row r="206" spans="1:5" ht="12.75">
      <c r="A206" s="36" t="s">
        <v>55</v>
      </c>
      <c r="E206" s="37" t="s">
        <v>49</v>
      </c>
    </row>
    <row r="207" spans="1:5" ht="12.75">
      <c r="A207" t="s">
        <v>56</v>
      </c>
      <c r="E207" s="35" t="s">
        <v>49</v>
      </c>
    </row>
    <row r="208" spans="1:16" ht="12.75">
      <c r="A208" s="25" t="s">
        <v>47</v>
      </c>
      <c s="29" t="s">
        <v>1576</v>
      </c>
      <c s="29" t="s">
        <v>2584</v>
      </c>
      <c s="25" t="s">
        <v>49</v>
      </c>
      <c s="30" t="s">
        <v>2585</v>
      </c>
      <c s="31" t="s">
        <v>116</v>
      </c>
      <c s="32">
        <v>57</v>
      </c>
      <c s="33">
        <v>0</v>
      </c>
      <c s="33">
        <f>ROUND(ROUND(H208,2)*ROUND(G208,3),2)</f>
      </c>
      <c s="31" t="s">
        <v>1075</v>
      </c>
      <c r="O208">
        <f>(I208*21)/100</f>
      </c>
      <c t="s">
        <v>23</v>
      </c>
    </row>
    <row r="209" spans="1:5" ht="25.5">
      <c r="A209" s="34" t="s">
        <v>53</v>
      </c>
      <c r="E209" s="35" t="s">
        <v>2586</v>
      </c>
    </row>
    <row r="210" spans="1:5" ht="12.75">
      <c r="A210" s="36" t="s">
        <v>55</v>
      </c>
      <c r="E210" s="37" t="s">
        <v>49</v>
      </c>
    </row>
    <row r="211" spans="1:5" ht="12.75">
      <c r="A211" t="s">
        <v>56</v>
      </c>
      <c r="E211" s="35" t="s">
        <v>49</v>
      </c>
    </row>
    <row r="212" spans="1:16" ht="12.75">
      <c r="A212" s="25" t="s">
        <v>47</v>
      </c>
      <c s="29" t="s">
        <v>1585</v>
      </c>
      <c s="29" t="s">
        <v>1296</v>
      </c>
      <c s="25" t="s">
        <v>49</v>
      </c>
      <c s="30" t="s">
        <v>1297</v>
      </c>
      <c s="31" t="s">
        <v>116</v>
      </c>
      <c s="32">
        <v>18.952</v>
      </c>
      <c s="33">
        <v>0</v>
      </c>
      <c s="33">
        <f>ROUND(ROUND(H212,2)*ROUND(G212,3),2)</f>
      </c>
      <c s="31" t="s">
        <v>1075</v>
      </c>
      <c r="O212">
        <f>(I212*21)/100</f>
      </c>
      <c t="s">
        <v>23</v>
      </c>
    </row>
    <row r="213" spans="1:5" ht="12.75">
      <c r="A213" s="34" t="s">
        <v>53</v>
      </c>
      <c r="E213" s="35" t="s">
        <v>1297</v>
      </c>
    </row>
    <row r="214" spans="1:5" ht="12.75">
      <c r="A214" s="36" t="s">
        <v>55</v>
      </c>
      <c r="E214" s="37" t="s">
        <v>49</v>
      </c>
    </row>
    <row r="215" spans="1:5" ht="12.75">
      <c r="A215" t="s">
        <v>56</v>
      </c>
      <c r="E215" s="35" t="s">
        <v>49</v>
      </c>
    </row>
    <row r="216" spans="1:16" ht="12.75">
      <c r="A216" s="25" t="s">
        <v>47</v>
      </c>
      <c s="29" t="s">
        <v>1588</v>
      </c>
      <c s="29" t="s">
        <v>1299</v>
      </c>
      <c s="25" t="s">
        <v>49</v>
      </c>
      <c s="30" t="s">
        <v>1300</v>
      </c>
      <c s="31" t="s">
        <v>116</v>
      </c>
      <c s="32">
        <v>18.4</v>
      </c>
      <c s="33">
        <v>0</v>
      </c>
      <c s="33">
        <f>ROUND(ROUND(H216,2)*ROUND(G216,3),2)</f>
      </c>
      <c s="31" t="s">
        <v>1075</v>
      </c>
      <c r="O216">
        <f>(I216*21)/100</f>
      </c>
      <c t="s">
        <v>23</v>
      </c>
    </row>
    <row r="217" spans="1:5" ht="51">
      <c r="A217" s="34" t="s">
        <v>53</v>
      </c>
      <c r="E217" s="35" t="s">
        <v>1301</v>
      </c>
    </row>
    <row r="218" spans="1:5" ht="38.25">
      <c r="A218" s="36" t="s">
        <v>55</v>
      </c>
      <c r="E218" s="37" t="s">
        <v>2587</v>
      </c>
    </row>
    <row r="219" spans="1:5" ht="12.75">
      <c r="A219" t="s">
        <v>56</v>
      </c>
      <c r="E219" s="35" t="s">
        <v>49</v>
      </c>
    </row>
    <row r="220" spans="1:18" ht="12.75" customHeight="1">
      <c r="A220" s="6" t="s">
        <v>45</v>
      </c>
      <c s="6"/>
      <c s="39" t="s">
        <v>1383</v>
      </c>
      <c s="6"/>
      <c s="27" t="s">
        <v>1384</v>
      </c>
      <c s="6"/>
      <c s="6"/>
      <c s="6"/>
      <c s="40">
        <f>0+Q220</f>
      </c>
      <c s="6"/>
      <c r="O220">
        <f>0+R220</f>
      </c>
      <c r="Q220">
        <f>0+I221+I225+I229</f>
      </c>
      <c>
        <f>0+O221+O225+O229</f>
      </c>
    </row>
    <row r="221" spans="1:16" ht="12.75">
      <c r="A221" s="25" t="s">
        <v>47</v>
      </c>
      <c s="29" t="s">
        <v>1591</v>
      </c>
      <c s="29" t="s">
        <v>2588</v>
      </c>
      <c s="25" t="s">
        <v>49</v>
      </c>
      <c s="30" t="s">
        <v>1387</v>
      </c>
      <c s="31" t="s">
        <v>51</v>
      </c>
      <c s="32">
        <v>2</v>
      </c>
      <c s="33">
        <v>0</v>
      </c>
      <c s="33">
        <f>ROUND(ROUND(H221,2)*ROUND(G221,3),2)</f>
      </c>
      <c s="31"/>
      <c r="O221">
        <f>(I221*21)/100</f>
      </c>
      <c t="s">
        <v>23</v>
      </c>
    </row>
    <row r="222" spans="1:5" ht="12.75">
      <c r="A222" s="34" t="s">
        <v>53</v>
      </c>
      <c r="E222" s="35" t="s">
        <v>1387</v>
      </c>
    </row>
    <row r="223" spans="1:5" ht="12.75">
      <c r="A223" s="36" t="s">
        <v>55</v>
      </c>
      <c r="E223" s="37" t="s">
        <v>49</v>
      </c>
    </row>
    <row r="224" spans="1:5" ht="12.75">
      <c r="A224" t="s">
        <v>56</v>
      </c>
      <c r="E224" s="35" t="s">
        <v>49</v>
      </c>
    </row>
    <row r="225" spans="1:16" ht="12.75">
      <c r="A225" s="25" t="s">
        <v>47</v>
      </c>
      <c s="29" t="s">
        <v>1594</v>
      </c>
      <c s="29" t="s">
        <v>1389</v>
      </c>
      <c s="25" t="s">
        <v>49</v>
      </c>
      <c s="30" t="s">
        <v>1390</v>
      </c>
      <c s="31" t="s">
        <v>121</v>
      </c>
      <c s="32">
        <v>6</v>
      </c>
      <c s="33">
        <v>0</v>
      </c>
      <c s="33">
        <f>ROUND(ROUND(H225,2)*ROUND(G225,3),2)</f>
      </c>
      <c s="31" t="s">
        <v>1075</v>
      </c>
      <c r="O225">
        <f>(I225*21)/100</f>
      </c>
      <c t="s">
        <v>23</v>
      </c>
    </row>
    <row r="226" spans="1:5" ht="12.75">
      <c r="A226" s="34" t="s">
        <v>53</v>
      </c>
      <c r="E226" s="35" t="s">
        <v>1391</v>
      </c>
    </row>
    <row r="227" spans="1:5" ht="63.75">
      <c r="A227" s="36" t="s">
        <v>55</v>
      </c>
      <c r="E227" s="37" t="s">
        <v>2589</v>
      </c>
    </row>
    <row r="228" spans="1:5" ht="12.75">
      <c r="A228" t="s">
        <v>56</v>
      </c>
      <c r="E228" s="35" t="s">
        <v>49</v>
      </c>
    </row>
    <row r="229" spans="1:16" ht="12.75">
      <c r="A229" s="25" t="s">
        <v>47</v>
      </c>
      <c s="29" t="s">
        <v>1407</v>
      </c>
      <c s="29" t="s">
        <v>1394</v>
      </c>
      <c s="25" t="s">
        <v>49</v>
      </c>
      <c s="30" t="s">
        <v>1395</v>
      </c>
      <c s="31" t="s">
        <v>104</v>
      </c>
      <c s="32">
        <v>0.005</v>
      </c>
      <c s="33">
        <v>0</v>
      </c>
      <c s="33">
        <f>ROUND(ROUND(H229,2)*ROUND(G229,3),2)</f>
      </c>
      <c s="31" t="s">
        <v>1075</v>
      </c>
      <c r="O229">
        <f>(I229*21)/100</f>
      </c>
      <c t="s">
        <v>23</v>
      </c>
    </row>
    <row r="230" spans="1:5" ht="25.5">
      <c r="A230" s="34" t="s">
        <v>53</v>
      </c>
      <c r="E230" s="35" t="s">
        <v>1396</v>
      </c>
    </row>
    <row r="231" spans="1:5" ht="12.75">
      <c r="A231" s="36" t="s">
        <v>55</v>
      </c>
      <c r="E231" s="37" t="s">
        <v>49</v>
      </c>
    </row>
    <row r="232" spans="1:5" ht="12.75">
      <c r="A232" t="s">
        <v>56</v>
      </c>
      <c r="E232" s="35" t="s">
        <v>49</v>
      </c>
    </row>
    <row r="233" spans="1:18" ht="12.75" customHeight="1">
      <c r="A233" s="6" t="s">
        <v>45</v>
      </c>
      <c s="6"/>
      <c s="39" t="s">
        <v>77</v>
      </c>
      <c s="6"/>
      <c s="27" t="s">
        <v>820</v>
      </c>
      <c s="6"/>
      <c s="6"/>
      <c s="6"/>
      <c s="40">
        <f>0+Q233</f>
      </c>
      <c s="6"/>
      <c r="O233">
        <f>0+R233</f>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f>
      </c>
      <c>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f>
      </c>
    </row>
    <row r="234" spans="1:16" ht="12.75">
      <c r="A234" s="25" t="s">
        <v>47</v>
      </c>
      <c s="29" t="s">
        <v>321</v>
      </c>
      <c s="29" t="s">
        <v>2590</v>
      </c>
      <c s="25" t="s">
        <v>49</v>
      </c>
      <c s="30" t="s">
        <v>2591</v>
      </c>
      <c s="31" t="s">
        <v>142</v>
      </c>
      <c s="32">
        <v>40.6</v>
      </c>
      <c s="33">
        <v>0</v>
      </c>
      <c s="33">
        <f>ROUND(ROUND(H234,2)*ROUND(G234,3),2)</f>
      </c>
      <c s="31" t="s">
        <v>1075</v>
      </c>
      <c r="O234">
        <f>(I234*21)/100</f>
      </c>
      <c t="s">
        <v>23</v>
      </c>
    </row>
    <row r="235" spans="1:5" ht="12.75">
      <c r="A235" s="34" t="s">
        <v>53</v>
      </c>
      <c r="E235" s="35" t="s">
        <v>2591</v>
      </c>
    </row>
    <row r="236" spans="1:5" ht="12.75">
      <c r="A236" s="36" t="s">
        <v>55</v>
      </c>
      <c r="E236" s="37" t="s">
        <v>49</v>
      </c>
    </row>
    <row r="237" spans="1:5" ht="12.75">
      <c r="A237" t="s">
        <v>56</v>
      </c>
      <c r="E237" s="35" t="s">
        <v>49</v>
      </c>
    </row>
    <row r="238" spans="1:16" ht="12.75">
      <c r="A238" s="25" t="s">
        <v>47</v>
      </c>
      <c s="29" t="s">
        <v>326</v>
      </c>
      <c s="29" t="s">
        <v>2592</v>
      </c>
      <c s="25" t="s">
        <v>49</v>
      </c>
      <c s="30" t="s">
        <v>1447</v>
      </c>
      <c s="31" t="s">
        <v>121</v>
      </c>
      <c s="32">
        <v>12</v>
      </c>
      <c s="33">
        <v>0</v>
      </c>
      <c s="33">
        <f>ROUND(ROUND(H238,2)*ROUND(G238,3),2)</f>
      </c>
      <c s="31"/>
      <c r="O238">
        <f>(I238*21)/100</f>
      </c>
      <c t="s">
        <v>23</v>
      </c>
    </row>
    <row r="239" spans="1:5" ht="12.75">
      <c r="A239" s="34" t="s">
        <v>53</v>
      </c>
      <c r="E239" s="35" t="s">
        <v>1447</v>
      </c>
    </row>
    <row r="240" spans="1:5" ht="12.75">
      <c r="A240" s="36" t="s">
        <v>55</v>
      </c>
      <c r="E240" s="37" t="s">
        <v>49</v>
      </c>
    </row>
    <row r="241" spans="1:5" ht="12.75">
      <c r="A241" t="s">
        <v>56</v>
      </c>
      <c r="E241" s="35" t="s">
        <v>49</v>
      </c>
    </row>
    <row r="242" spans="1:16" ht="12.75">
      <c r="A242" s="25" t="s">
        <v>47</v>
      </c>
      <c s="29" t="s">
        <v>330</v>
      </c>
      <c s="29" t="s">
        <v>2593</v>
      </c>
      <c s="25" t="s">
        <v>49</v>
      </c>
      <c s="30" t="s">
        <v>2594</v>
      </c>
      <c s="31" t="s">
        <v>121</v>
      </c>
      <c s="32">
        <v>1</v>
      </c>
      <c s="33">
        <v>0</v>
      </c>
      <c s="33">
        <f>ROUND(ROUND(H242,2)*ROUND(G242,3),2)</f>
      </c>
      <c s="31"/>
      <c r="O242">
        <f>(I242*21)/100</f>
      </c>
      <c t="s">
        <v>23</v>
      </c>
    </row>
    <row r="243" spans="1:5" ht="12.75">
      <c r="A243" s="34" t="s">
        <v>53</v>
      </c>
      <c r="E243" s="35" t="s">
        <v>2594</v>
      </c>
    </row>
    <row r="244" spans="1:5" ht="12.75">
      <c r="A244" s="36" t="s">
        <v>55</v>
      </c>
      <c r="E244" s="37" t="s">
        <v>49</v>
      </c>
    </row>
    <row r="245" spans="1:5" ht="12.75">
      <c r="A245" t="s">
        <v>56</v>
      </c>
      <c r="E245" s="35" t="s">
        <v>49</v>
      </c>
    </row>
    <row r="246" spans="1:16" ht="12.75">
      <c r="A246" s="25" t="s">
        <v>47</v>
      </c>
      <c s="29" t="s">
        <v>336</v>
      </c>
      <c s="29" t="s">
        <v>2595</v>
      </c>
      <c s="25" t="s">
        <v>49</v>
      </c>
      <c s="30" t="s">
        <v>2259</v>
      </c>
      <c s="31" t="s">
        <v>121</v>
      </c>
      <c s="32">
        <v>5</v>
      </c>
      <c s="33">
        <v>0</v>
      </c>
      <c s="33">
        <f>ROUND(ROUND(H246,2)*ROUND(G246,3),2)</f>
      </c>
      <c s="31"/>
      <c r="O246">
        <f>(I246*21)/100</f>
      </c>
      <c t="s">
        <v>23</v>
      </c>
    </row>
    <row r="247" spans="1:5" ht="12.75">
      <c r="A247" s="34" t="s">
        <v>53</v>
      </c>
      <c r="E247" s="35" t="s">
        <v>2259</v>
      </c>
    </row>
    <row r="248" spans="1:5" ht="12.75">
      <c r="A248" s="36" t="s">
        <v>55</v>
      </c>
      <c r="E248" s="37" t="s">
        <v>49</v>
      </c>
    </row>
    <row r="249" spans="1:5" ht="12.75">
      <c r="A249" t="s">
        <v>56</v>
      </c>
      <c r="E249" s="35" t="s">
        <v>49</v>
      </c>
    </row>
    <row r="250" spans="1:16" ht="12.75">
      <c r="A250" s="25" t="s">
        <v>47</v>
      </c>
      <c s="29" t="s">
        <v>341</v>
      </c>
      <c s="29" t="s">
        <v>2596</v>
      </c>
      <c s="25" t="s">
        <v>49</v>
      </c>
      <c s="30" t="s">
        <v>1442</v>
      </c>
      <c s="31" t="s">
        <v>121</v>
      </c>
      <c s="32">
        <v>9</v>
      </c>
      <c s="33">
        <v>0</v>
      </c>
      <c s="33">
        <f>ROUND(ROUND(H250,2)*ROUND(G250,3),2)</f>
      </c>
      <c s="31"/>
      <c r="O250">
        <f>(I250*21)/100</f>
      </c>
      <c t="s">
        <v>23</v>
      </c>
    </row>
    <row r="251" spans="1:5" ht="12.75">
      <c r="A251" s="34" t="s">
        <v>53</v>
      </c>
      <c r="E251" s="35" t="s">
        <v>1442</v>
      </c>
    </row>
    <row r="252" spans="1:5" ht="12.75">
      <c r="A252" s="36" t="s">
        <v>55</v>
      </c>
      <c r="E252" s="37" t="s">
        <v>49</v>
      </c>
    </row>
    <row r="253" spans="1:5" ht="12.75">
      <c r="A253" t="s">
        <v>56</v>
      </c>
      <c r="E253" s="35" t="s">
        <v>49</v>
      </c>
    </row>
    <row r="254" spans="1:16" ht="12.75">
      <c r="A254" s="25" t="s">
        <v>47</v>
      </c>
      <c s="29" t="s">
        <v>345</v>
      </c>
      <c s="29" t="s">
        <v>1466</v>
      </c>
      <c s="25" t="s">
        <v>49</v>
      </c>
      <c s="30" t="s">
        <v>1467</v>
      </c>
      <c s="31" t="s">
        <v>121</v>
      </c>
      <c s="32">
        <v>16</v>
      </c>
      <c s="33">
        <v>0</v>
      </c>
      <c s="33">
        <f>ROUND(ROUND(H254,2)*ROUND(G254,3),2)</f>
      </c>
      <c s="31" t="s">
        <v>1075</v>
      </c>
      <c r="O254">
        <f>(I254*21)/100</f>
      </c>
      <c t="s">
        <v>23</v>
      </c>
    </row>
    <row r="255" spans="1:5" ht="12.75">
      <c r="A255" s="34" t="s">
        <v>53</v>
      </c>
      <c r="E255" s="35" t="s">
        <v>1467</v>
      </c>
    </row>
    <row r="256" spans="1:5" ht="12.75">
      <c r="A256" s="36" t="s">
        <v>55</v>
      </c>
      <c r="E256" s="37" t="s">
        <v>49</v>
      </c>
    </row>
    <row r="257" spans="1:5" ht="12.75">
      <c r="A257" t="s">
        <v>56</v>
      </c>
      <c r="E257" s="35" t="s">
        <v>49</v>
      </c>
    </row>
    <row r="258" spans="1:16" ht="12.75">
      <c r="A258" s="25" t="s">
        <v>47</v>
      </c>
      <c s="29" t="s">
        <v>351</v>
      </c>
      <c s="29" t="s">
        <v>1468</v>
      </c>
      <c s="25" t="s">
        <v>49</v>
      </c>
      <c s="30" t="s">
        <v>1469</v>
      </c>
      <c s="31" t="s">
        <v>121</v>
      </c>
      <c s="32">
        <v>9</v>
      </c>
      <c s="33">
        <v>0</v>
      </c>
      <c s="33">
        <f>ROUND(ROUND(H258,2)*ROUND(G258,3),2)</f>
      </c>
      <c s="31" t="s">
        <v>1075</v>
      </c>
      <c r="O258">
        <f>(I258*21)/100</f>
      </c>
      <c t="s">
        <v>23</v>
      </c>
    </row>
    <row r="259" spans="1:5" ht="12.75">
      <c r="A259" s="34" t="s">
        <v>53</v>
      </c>
      <c r="E259" s="35" t="s">
        <v>1469</v>
      </c>
    </row>
    <row r="260" spans="1:5" ht="12.75">
      <c r="A260" s="36" t="s">
        <v>55</v>
      </c>
      <c r="E260" s="37" t="s">
        <v>49</v>
      </c>
    </row>
    <row r="261" spans="1:5" ht="12.75">
      <c r="A261" t="s">
        <v>56</v>
      </c>
      <c r="E261" s="35" t="s">
        <v>49</v>
      </c>
    </row>
    <row r="262" spans="1:16" ht="12.75">
      <c r="A262" s="25" t="s">
        <v>47</v>
      </c>
      <c s="29" t="s">
        <v>357</v>
      </c>
      <c s="29" t="s">
        <v>1494</v>
      </c>
      <c s="25" t="s">
        <v>49</v>
      </c>
      <c s="30" t="s">
        <v>1495</v>
      </c>
      <c s="31" t="s">
        <v>121</v>
      </c>
      <c s="32">
        <v>12</v>
      </c>
      <c s="33">
        <v>0</v>
      </c>
      <c s="33">
        <f>ROUND(ROUND(H262,2)*ROUND(G262,3),2)</f>
      </c>
      <c s="31" t="s">
        <v>1075</v>
      </c>
      <c r="O262">
        <f>(I262*21)/100</f>
      </c>
      <c t="s">
        <v>23</v>
      </c>
    </row>
    <row r="263" spans="1:5" ht="12.75">
      <c r="A263" s="34" t="s">
        <v>53</v>
      </c>
      <c r="E263" s="35" t="s">
        <v>1495</v>
      </c>
    </row>
    <row r="264" spans="1:5" ht="12.75">
      <c r="A264" s="36" t="s">
        <v>55</v>
      </c>
      <c r="E264" s="37" t="s">
        <v>49</v>
      </c>
    </row>
    <row r="265" spans="1:5" ht="12.75">
      <c r="A265" t="s">
        <v>56</v>
      </c>
      <c r="E265" s="35" t="s">
        <v>49</v>
      </c>
    </row>
    <row r="266" spans="1:16" ht="12.75">
      <c r="A266" s="25" t="s">
        <v>47</v>
      </c>
      <c s="29" t="s">
        <v>364</v>
      </c>
      <c s="29" t="s">
        <v>1497</v>
      </c>
      <c s="25" t="s">
        <v>49</v>
      </c>
      <c s="30" t="s">
        <v>1498</v>
      </c>
      <c s="31" t="s">
        <v>121</v>
      </c>
      <c s="32">
        <v>1</v>
      </c>
      <c s="33">
        <v>0</v>
      </c>
      <c s="33">
        <f>ROUND(ROUND(H266,2)*ROUND(G266,3),2)</f>
      </c>
      <c s="31" t="s">
        <v>1075</v>
      </c>
      <c r="O266">
        <f>(I266*21)/100</f>
      </c>
      <c t="s">
        <v>23</v>
      </c>
    </row>
    <row r="267" spans="1:5" ht="12.75">
      <c r="A267" s="34" t="s">
        <v>53</v>
      </c>
      <c r="E267" s="35" t="s">
        <v>1498</v>
      </c>
    </row>
    <row r="268" spans="1:5" ht="12.75">
      <c r="A268" s="36" t="s">
        <v>55</v>
      </c>
      <c r="E268" s="37" t="s">
        <v>49</v>
      </c>
    </row>
    <row r="269" spans="1:5" ht="12.75">
      <c r="A269" t="s">
        <v>56</v>
      </c>
      <c r="E269" s="35" t="s">
        <v>49</v>
      </c>
    </row>
    <row r="270" spans="1:16" ht="12.75">
      <c r="A270" s="25" t="s">
        <v>47</v>
      </c>
      <c s="29" t="s">
        <v>369</v>
      </c>
      <c s="29" t="s">
        <v>2267</v>
      </c>
      <c s="25" t="s">
        <v>49</v>
      </c>
      <c s="30" t="s">
        <v>2268</v>
      </c>
      <c s="31" t="s">
        <v>121</v>
      </c>
      <c s="32">
        <v>5</v>
      </c>
      <c s="33">
        <v>0</v>
      </c>
      <c s="33">
        <f>ROUND(ROUND(H270,2)*ROUND(G270,3),2)</f>
      </c>
      <c s="31" t="s">
        <v>1075</v>
      </c>
      <c r="O270">
        <f>(I270*21)/100</f>
      </c>
      <c t="s">
        <v>23</v>
      </c>
    </row>
    <row r="271" spans="1:5" ht="12.75">
      <c r="A271" s="34" t="s">
        <v>53</v>
      </c>
      <c r="E271" s="35" t="s">
        <v>2268</v>
      </c>
    </row>
    <row r="272" spans="1:5" ht="12.75">
      <c r="A272" s="36" t="s">
        <v>55</v>
      </c>
      <c r="E272" s="37" t="s">
        <v>49</v>
      </c>
    </row>
    <row r="273" spans="1:5" ht="12.75">
      <c r="A273" t="s">
        <v>56</v>
      </c>
      <c r="E273" s="35" t="s">
        <v>49</v>
      </c>
    </row>
    <row r="274" spans="1:16" ht="12.75">
      <c r="A274" s="25" t="s">
        <v>47</v>
      </c>
      <c s="29" t="s">
        <v>376</v>
      </c>
      <c s="29" t="s">
        <v>1509</v>
      </c>
      <c s="25" t="s">
        <v>49</v>
      </c>
      <c s="30" t="s">
        <v>1510</v>
      </c>
      <c s="31" t="s">
        <v>121</v>
      </c>
      <c s="32">
        <v>9</v>
      </c>
      <c s="33">
        <v>0</v>
      </c>
      <c s="33">
        <f>ROUND(ROUND(H274,2)*ROUND(G274,3),2)</f>
      </c>
      <c s="31" t="s">
        <v>1075</v>
      </c>
      <c r="O274">
        <f>(I274*21)/100</f>
      </c>
      <c t="s">
        <v>23</v>
      </c>
    </row>
    <row r="275" spans="1:5" ht="12.75">
      <c r="A275" s="34" t="s">
        <v>53</v>
      </c>
      <c r="E275" s="35" t="s">
        <v>1511</v>
      </c>
    </row>
    <row r="276" spans="1:5" ht="12.75">
      <c r="A276" s="36" t="s">
        <v>55</v>
      </c>
      <c r="E276" s="37" t="s">
        <v>49</v>
      </c>
    </row>
    <row r="277" spans="1:5" ht="12.75">
      <c r="A277" t="s">
        <v>56</v>
      </c>
      <c r="E277" s="35" t="s">
        <v>49</v>
      </c>
    </row>
    <row r="278" spans="1:16" ht="12.75">
      <c r="A278" s="25" t="s">
        <v>47</v>
      </c>
      <c s="29" t="s">
        <v>381</v>
      </c>
      <c s="29" t="s">
        <v>1513</v>
      </c>
      <c s="25" t="s">
        <v>49</v>
      </c>
      <c s="30" t="s">
        <v>1514</v>
      </c>
      <c s="31" t="s">
        <v>121</v>
      </c>
      <c s="32">
        <v>16</v>
      </c>
      <c s="33">
        <v>0</v>
      </c>
      <c s="33">
        <f>ROUND(ROUND(H278,2)*ROUND(G278,3),2)</f>
      </c>
      <c s="31" t="s">
        <v>1075</v>
      </c>
      <c r="O278">
        <f>(I278*21)/100</f>
      </c>
      <c t="s">
        <v>23</v>
      </c>
    </row>
    <row r="279" spans="1:5" ht="12.75">
      <c r="A279" s="34" t="s">
        <v>53</v>
      </c>
      <c r="E279" s="35" t="s">
        <v>1514</v>
      </c>
    </row>
    <row r="280" spans="1:5" ht="12.75">
      <c r="A280" s="36" t="s">
        <v>55</v>
      </c>
      <c r="E280" s="37" t="s">
        <v>49</v>
      </c>
    </row>
    <row r="281" spans="1:5" ht="12.75">
      <c r="A281" t="s">
        <v>56</v>
      </c>
      <c r="E281" s="35" t="s">
        <v>49</v>
      </c>
    </row>
    <row r="282" spans="1:16" ht="12.75">
      <c r="A282" s="25" t="s">
        <v>47</v>
      </c>
      <c s="29" t="s">
        <v>385</v>
      </c>
      <c s="29" t="s">
        <v>1516</v>
      </c>
      <c s="25" t="s">
        <v>49</v>
      </c>
      <c s="30" t="s">
        <v>1517</v>
      </c>
      <c s="31" t="s">
        <v>121</v>
      </c>
      <c s="32">
        <v>9</v>
      </c>
      <c s="33">
        <v>0</v>
      </c>
      <c s="33">
        <f>ROUND(ROUND(H282,2)*ROUND(G282,3),2)</f>
      </c>
      <c s="31" t="s">
        <v>1075</v>
      </c>
      <c r="O282">
        <f>(I282*21)/100</f>
      </c>
      <c t="s">
        <v>23</v>
      </c>
    </row>
    <row r="283" spans="1:5" ht="12.75">
      <c r="A283" s="34" t="s">
        <v>53</v>
      </c>
      <c r="E283" s="35" t="s">
        <v>1517</v>
      </c>
    </row>
    <row r="284" spans="1:5" ht="12.75">
      <c r="A284" s="36" t="s">
        <v>55</v>
      </c>
      <c r="E284" s="37" t="s">
        <v>49</v>
      </c>
    </row>
    <row r="285" spans="1:5" ht="12.75">
      <c r="A285" t="s">
        <v>56</v>
      </c>
      <c r="E285" s="35" t="s">
        <v>49</v>
      </c>
    </row>
    <row r="286" spans="1:16" ht="12.75">
      <c r="A286" s="25" t="s">
        <v>47</v>
      </c>
      <c s="29" t="s">
        <v>403</v>
      </c>
      <c s="29" t="s">
        <v>2597</v>
      </c>
      <c s="25" t="s">
        <v>49</v>
      </c>
      <c s="30" t="s">
        <v>2598</v>
      </c>
      <c s="31" t="s">
        <v>142</v>
      </c>
      <c s="32">
        <v>6.06</v>
      </c>
      <c s="33">
        <v>0</v>
      </c>
      <c s="33">
        <f>ROUND(ROUND(H286,2)*ROUND(G286,3),2)</f>
      </c>
      <c s="31"/>
      <c r="O286">
        <f>(I286*21)/100</f>
      </c>
      <c t="s">
        <v>23</v>
      </c>
    </row>
    <row r="287" spans="1:5" ht="12.75">
      <c r="A287" s="34" t="s">
        <v>53</v>
      </c>
      <c r="E287" s="35" t="s">
        <v>2598</v>
      </c>
    </row>
    <row r="288" spans="1:5" ht="12.75">
      <c r="A288" s="36" t="s">
        <v>55</v>
      </c>
      <c r="E288" s="37" t="s">
        <v>49</v>
      </c>
    </row>
    <row r="289" spans="1:5" ht="12.75">
      <c r="A289" t="s">
        <v>56</v>
      </c>
      <c r="E289" s="35" t="s">
        <v>49</v>
      </c>
    </row>
    <row r="290" spans="1:16" ht="12.75">
      <c r="A290" s="25" t="s">
        <v>47</v>
      </c>
      <c s="29" t="s">
        <v>406</v>
      </c>
      <c s="29" t="s">
        <v>2599</v>
      </c>
      <c s="25" t="s">
        <v>49</v>
      </c>
      <c s="30" t="s">
        <v>2600</v>
      </c>
      <c s="31" t="s">
        <v>142</v>
      </c>
      <c s="32">
        <v>42.42</v>
      </c>
      <c s="33">
        <v>0</v>
      </c>
      <c s="33">
        <f>ROUND(ROUND(H290,2)*ROUND(G290,3),2)</f>
      </c>
      <c s="31"/>
      <c r="O290">
        <f>(I290*21)/100</f>
      </c>
      <c t="s">
        <v>23</v>
      </c>
    </row>
    <row r="291" spans="1:5" ht="12.75">
      <c r="A291" s="34" t="s">
        <v>53</v>
      </c>
      <c r="E291" s="35" t="s">
        <v>2600</v>
      </c>
    </row>
    <row r="292" spans="1:5" ht="12.75">
      <c r="A292" s="36" t="s">
        <v>55</v>
      </c>
      <c r="E292" s="37" t="s">
        <v>49</v>
      </c>
    </row>
    <row r="293" spans="1:5" ht="12.75">
      <c r="A293" t="s">
        <v>56</v>
      </c>
      <c r="E293" s="35" t="s">
        <v>49</v>
      </c>
    </row>
    <row r="294" spans="1:16" ht="12.75">
      <c r="A294" s="25" t="s">
        <v>47</v>
      </c>
      <c s="29" t="s">
        <v>409</v>
      </c>
      <c s="29" t="s">
        <v>2601</v>
      </c>
      <c s="25" t="s">
        <v>49</v>
      </c>
      <c s="30" t="s">
        <v>2270</v>
      </c>
      <c s="31" t="s">
        <v>142</v>
      </c>
      <c s="32">
        <v>278.76</v>
      </c>
      <c s="33">
        <v>0</v>
      </c>
      <c s="33">
        <f>ROUND(ROUND(H294,2)*ROUND(G294,3),2)</f>
      </c>
      <c s="31"/>
      <c r="O294">
        <f>(I294*21)/100</f>
      </c>
      <c t="s">
        <v>23</v>
      </c>
    </row>
    <row r="295" spans="1:5" ht="12.75">
      <c r="A295" s="34" t="s">
        <v>53</v>
      </c>
      <c r="E295" s="35" t="s">
        <v>2270</v>
      </c>
    </row>
    <row r="296" spans="1:5" ht="12.75">
      <c r="A296" s="36" t="s">
        <v>55</v>
      </c>
      <c r="E296" s="37" t="s">
        <v>49</v>
      </c>
    </row>
    <row r="297" spans="1:5" ht="12.75">
      <c r="A297" t="s">
        <v>56</v>
      </c>
      <c r="E297" s="35" t="s">
        <v>49</v>
      </c>
    </row>
    <row r="298" spans="1:16" ht="12.75">
      <c r="A298" s="25" t="s">
        <v>47</v>
      </c>
      <c s="29" t="s">
        <v>414</v>
      </c>
      <c s="29" t="s">
        <v>2602</v>
      </c>
      <c s="25" t="s">
        <v>49</v>
      </c>
      <c s="30" t="s">
        <v>2603</v>
      </c>
      <c s="31" t="s">
        <v>121</v>
      </c>
      <c s="32">
        <v>2.02</v>
      </c>
      <c s="33">
        <v>0</v>
      </c>
      <c s="33">
        <f>ROUND(ROUND(H298,2)*ROUND(G298,3),2)</f>
      </c>
      <c s="31"/>
      <c r="O298">
        <f>(I298*21)/100</f>
      </c>
      <c t="s">
        <v>23</v>
      </c>
    </row>
    <row r="299" spans="1:5" ht="12.75">
      <c r="A299" s="34" t="s">
        <v>53</v>
      </c>
      <c r="E299" s="35" t="s">
        <v>2603</v>
      </c>
    </row>
    <row r="300" spans="1:5" ht="12.75">
      <c r="A300" s="36" t="s">
        <v>55</v>
      </c>
      <c r="E300" s="37" t="s">
        <v>49</v>
      </c>
    </row>
    <row r="301" spans="1:5" ht="12.75">
      <c r="A301" t="s">
        <v>56</v>
      </c>
      <c r="E301" s="35" t="s">
        <v>49</v>
      </c>
    </row>
    <row r="302" spans="1:16" ht="12.75">
      <c r="A302" s="25" t="s">
        <v>47</v>
      </c>
      <c s="29" t="s">
        <v>420</v>
      </c>
      <c s="29" t="s">
        <v>2604</v>
      </c>
      <c s="25" t="s">
        <v>49</v>
      </c>
      <c s="30" t="s">
        <v>2605</v>
      </c>
      <c s="31" t="s">
        <v>121</v>
      </c>
      <c s="32">
        <v>2.02</v>
      </c>
      <c s="33">
        <v>0</v>
      </c>
      <c s="33">
        <f>ROUND(ROUND(H302,2)*ROUND(G302,3),2)</f>
      </c>
      <c s="31"/>
      <c r="O302">
        <f>(I302*21)/100</f>
      </c>
      <c t="s">
        <v>23</v>
      </c>
    </row>
    <row r="303" spans="1:5" ht="12.75">
      <c r="A303" s="34" t="s">
        <v>53</v>
      </c>
      <c r="E303" s="35" t="s">
        <v>2605</v>
      </c>
    </row>
    <row r="304" spans="1:5" ht="12.75">
      <c r="A304" s="36" t="s">
        <v>55</v>
      </c>
      <c r="E304" s="37" t="s">
        <v>49</v>
      </c>
    </row>
    <row r="305" spans="1:5" ht="12.75">
      <c r="A305" t="s">
        <v>56</v>
      </c>
      <c r="E305" s="35" t="s">
        <v>49</v>
      </c>
    </row>
    <row r="306" spans="1:16" ht="25.5">
      <c r="A306" s="25" t="s">
        <v>47</v>
      </c>
      <c s="29" t="s">
        <v>426</v>
      </c>
      <c s="29" t="s">
        <v>2606</v>
      </c>
      <c s="25" t="s">
        <v>49</v>
      </c>
      <c s="30" t="s">
        <v>2607</v>
      </c>
      <c s="31" t="s">
        <v>121</v>
      </c>
      <c s="32">
        <v>1.01</v>
      </c>
      <c s="33">
        <v>0</v>
      </c>
      <c s="33">
        <f>ROUND(ROUND(H306,2)*ROUND(G306,3),2)</f>
      </c>
      <c s="31"/>
      <c r="O306">
        <f>(I306*21)/100</f>
      </c>
      <c t="s">
        <v>23</v>
      </c>
    </row>
    <row r="307" spans="1:5" ht="25.5">
      <c r="A307" s="34" t="s">
        <v>53</v>
      </c>
      <c r="E307" s="35" t="s">
        <v>2607</v>
      </c>
    </row>
    <row r="308" spans="1:5" ht="12.75">
      <c r="A308" s="36" t="s">
        <v>55</v>
      </c>
      <c r="E308" s="37" t="s">
        <v>49</v>
      </c>
    </row>
    <row r="309" spans="1:5" ht="12.75">
      <c r="A309" t="s">
        <v>56</v>
      </c>
      <c r="E309" s="35" t="s">
        <v>49</v>
      </c>
    </row>
    <row r="310" spans="1:16" ht="25.5">
      <c r="A310" s="25" t="s">
        <v>47</v>
      </c>
      <c s="29" t="s">
        <v>430</v>
      </c>
      <c s="29" t="s">
        <v>2608</v>
      </c>
      <c s="25" t="s">
        <v>49</v>
      </c>
      <c s="30" t="s">
        <v>2609</v>
      </c>
      <c s="31" t="s">
        <v>121</v>
      </c>
      <c s="32">
        <v>1.01</v>
      </c>
      <c s="33">
        <v>0</v>
      </c>
      <c s="33">
        <f>ROUND(ROUND(H310,2)*ROUND(G310,3),2)</f>
      </c>
      <c s="31"/>
      <c r="O310">
        <f>(I310*21)/100</f>
      </c>
      <c t="s">
        <v>23</v>
      </c>
    </row>
    <row r="311" spans="1:5" ht="25.5">
      <c r="A311" s="34" t="s">
        <v>53</v>
      </c>
      <c r="E311" s="35" t="s">
        <v>2609</v>
      </c>
    </row>
    <row r="312" spans="1:5" ht="12.75">
      <c r="A312" s="36" t="s">
        <v>55</v>
      </c>
      <c r="E312" s="37" t="s">
        <v>49</v>
      </c>
    </row>
    <row r="313" spans="1:5" ht="12.75">
      <c r="A313" t="s">
        <v>56</v>
      </c>
      <c r="E313" s="35" t="s">
        <v>49</v>
      </c>
    </row>
    <row r="314" spans="1:16" ht="12.75">
      <c r="A314" s="25" t="s">
        <v>47</v>
      </c>
      <c s="29" t="s">
        <v>435</v>
      </c>
      <c s="29" t="s">
        <v>2610</v>
      </c>
      <c s="25" t="s">
        <v>49</v>
      </c>
      <c s="30" t="s">
        <v>2611</v>
      </c>
      <c s="31" t="s">
        <v>121</v>
      </c>
      <c s="32">
        <v>10.1</v>
      </c>
      <c s="33">
        <v>0</v>
      </c>
      <c s="33">
        <f>ROUND(ROUND(H314,2)*ROUND(G314,3),2)</f>
      </c>
      <c s="31"/>
      <c r="O314">
        <f>(I314*21)/100</f>
      </c>
      <c t="s">
        <v>23</v>
      </c>
    </row>
    <row r="315" spans="1:5" ht="12.75">
      <c r="A315" s="34" t="s">
        <v>53</v>
      </c>
      <c r="E315" s="35" t="s">
        <v>1535</v>
      </c>
    </row>
    <row r="316" spans="1:5" ht="38.25">
      <c r="A316" s="36" t="s">
        <v>55</v>
      </c>
      <c r="E316" s="37" t="s">
        <v>2612</v>
      </c>
    </row>
    <row r="317" spans="1:5" ht="12.75">
      <c r="A317" t="s">
        <v>56</v>
      </c>
      <c r="E317" s="35" t="s">
        <v>49</v>
      </c>
    </row>
    <row r="318" spans="1:16" ht="12.75">
      <c r="A318" s="25" t="s">
        <v>47</v>
      </c>
      <c s="29" t="s">
        <v>1470</v>
      </c>
      <c s="29" t="s">
        <v>2613</v>
      </c>
      <c s="25" t="s">
        <v>49</v>
      </c>
      <c s="30" t="s">
        <v>1535</v>
      </c>
      <c s="31" t="s">
        <v>121</v>
      </c>
      <c s="32">
        <v>5.05</v>
      </c>
      <c s="33">
        <v>0</v>
      </c>
      <c s="33">
        <f>ROUND(ROUND(H318,2)*ROUND(G318,3),2)</f>
      </c>
      <c s="31"/>
      <c r="O318">
        <f>(I318*21)/100</f>
      </c>
      <c t="s">
        <v>23</v>
      </c>
    </row>
    <row r="319" spans="1:5" ht="12.75">
      <c r="A319" s="34" t="s">
        <v>53</v>
      </c>
      <c r="E319" s="35" t="s">
        <v>2614</v>
      </c>
    </row>
    <row r="320" spans="1:5" ht="51">
      <c r="A320" s="36" t="s">
        <v>55</v>
      </c>
      <c r="E320" s="37" t="s">
        <v>2615</v>
      </c>
    </row>
    <row r="321" spans="1:5" ht="12.75">
      <c r="A321" t="s">
        <v>56</v>
      </c>
      <c r="E321" s="35" t="s">
        <v>49</v>
      </c>
    </row>
    <row r="322" spans="1:16" ht="12.75">
      <c r="A322" s="25" t="s">
        <v>47</v>
      </c>
      <c s="29" t="s">
        <v>1473</v>
      </c>
      <c s="29" t="s">
        <v>2616</v>
      </c>
      <c s="25" t="s">
        <v>49</v>
      </c>
      <c s="30" t="s">
        <v>2617</v>
      </c>
      <c s="31" t="s">
        <v>121</v>
      </c>
      <c s="32">
        <v>1.01</v>
      </c>
      <c s="33">
        <v>0</v>
      </c>
      <c s="33">
        <f>ROUND(ROUND(H322,2)*ROUND(G322,3),2)</f>
      </c>
      <c s="31"/>
      <c r="O322">
        <f>(I322*21)/100</f>
      </c>
      <c t="s">
        <v>23</v>
      </c>
    </row>
    <row r="323" spans="1:5" ht="12.75">
      <c r="A323" s="34" t="s">
        <v>53</v>
      </c>
      <c r="E323" s="35" t="s">
        <v>2617</v>
      </c>
    </row>
    <row r="324" spans="1:5" ht="51">
      <c r="A324" s="36" t="s">
        <v>55</v>
      </c>
      <c r="E324" s="37" t="s">
        <v>2618</v>
      </c>
    </row>
    <row r="325" spans="1:5" ht="12.75">
      <c r="A325" t="s">
        <v>56</v>
      </c>
      <c r="E325" s="35" t="s">
        <v>49</v>
      </c>
    </row>
    <row r="326" spans="1:16" ht="12.75">
      <c r="A326" s="25" t="s">
        <v>47</v>
      </c>
      <c s="29" t="s">
        <v>1476</v>
      </c>
      <c s="29" t="s">
        <v>2619</v>
      </c>
      <c s="25" t="s">
        <v>49</v>
      </c>
      <c s="30" t="s">
        <v>2620</v>
      </c>
      <c s="31" t="s">
        <v>121</v>
      </c>
      <c s="32">
        <v>1.01</v>
      </c>
      <c s="33">
        <v>0</v>
      </c>
      <c s="33">
        <f>ROUND(ROUND(H326,2)*ROUND(G326,3),2)</f>
      </c>
      <c s="31"/>
      <c r="O326">
        <f>(I326*21)/100</f>
      </c>
      <c t="s">
        <v>23</v>
      </c>
    </row>
    <row r="327" spans="1:5" ht="12.75">
      <c r="A327" s="34" t="s">
        <v>53</v>
      </c>
      <c r="E327" s="35" t="s">
        <v>2620</v>
      </c>
    </row>
    <row r="328" spans="1:5" ht="63.75">
      <c r="A328" s="36" t="s">
        <v>55</v>
      </c>
      <c r="E328" s="37" t="s">
        <v>2621</v>
      </c>
    </row>
    <row r="329" spans="1:5" ht="12.75">
      <c r="A329" t="s">
        <v>56</v>
      </c>
      <c r="E329" s="35" t="s">
        <v>49</v>
      </c>
    </row>
    <row r="330" spans="1:16" ht="12.75">
      <c r="A330" s="25" t="s">
        <v>47</v>
      </c>
      <c s="29" t="s">
        <v>1479</v>
      </c>
      <c s="29" t="s">
        <v>2622</v>
      </c>
      <c s="25" t="s">
        <v>49</v>
      </c>
      <c s="30" t="s">
        <v>2623</v>
      </c>
      <c s="31" t="s">
        <v>121</v>
      </c>
      <c s="32">
        <v>1.01</v>
      </c>
      <c s="33">
        <v>0</v>
      </c>
      <c s="33">
        <f>ROUND(ROUND(H330,2)*ROUND(G330,3),2)</f>
      </c>
      <c s="31"/>
      <c r="O330">
        <f>(I330*21)/100</f>
      </c>
      <c t="s">
        <v>23</v>
      </c>
    </row>
    <row r="331" spans="1:5" ht="12.75">
      <c r="A331" s="34" t="s">
        <v>53</v>
      </c>
      <c r="E331" s="35" t="s">
        <v>2623</v>
      </c>
    </row>
    <row r="332" spans="1:5" ht="12.75">
      <c r="A332" s="36" t="s">
        <v>55</v>
      </c>
      <c r="E332" s="37" t="s">
        <v>49</v>
      </c>
    </row>
    <row r="333" spans="1:5" ht="12.75">
      <c r="A333" t="s">
        <v>56</v>
      </c>
      <c r="E333" s="35" t="s">
        <v>49</v>
      </c>
    </row>
    <row r="334" spans="1:16" ht="25.5">
      <c r="A334" s="25" t="s">
        <v>47</v>
      </c>
      <c s="29" t="s">
        <v>1482</v>
      </c>
      <c s="29" t="s">
        <v>2624</v>
      </c>
      <c s="25" t="s">
        <v>49</v>
      </c>
      <c s="30" t="s">
        <v>1550</v>
      </c>
      <c s="31" t="s">
        <v>121</v>
      </c>
      <c s="32">
        <v>1.01</v>
      </c>
      <c s="33">
        <v>0</v>
      </c>
      <c s="33">
        <f>ROUND(ROUND(H334,2)*ROUND(G334,3),2)</f>
      </c>
      <c s="31"/>
      <c r="O334">
        <f>(I334*21)/100</f>
      </c>
      <c t="s">
        <v>23</v>
      </c>
    </row>
    <row r="335" spans="1:5" ht="25.5">
      <c r="A335" s="34" t="s">
        <v>53</v>
      </c>
      <c r="E335" s="35" t="s">
        <v>1550</v>
      </c>
    </row>
    <row r="336" spans="1:5" ht="51">
      <c r="A336" s="36" t="s">
        <v>55</v>
      </c>
      <c r="E336" s="37" t="s">
        <v>1551</v>
      </c>
    </row>
    <row r="337" spans="1:5" ht="12.75">
      <c r="A337" t="s">
        <v>56</v>
      </c>
      <c r="E337" s="35" t="s">
        <v>49</v>
      </c>
    </row>
    <row r="338" spans="1:16" ht="12.75">
      <c r="A338" s="25" t="s">
        <v>47</v>
      </c>
      <c s="29" t="s">
        <v>1486</v>
      </c>
      <c s="29" t="s">
        <v>2625</v>
      </c>
      <c s="25" t="s">
        <v>49</v>
      </c>
      <c s="30" t="s">
        <v>2626</v>
      </c>
      <c s="31" t="s">
        <v>121</v>
      </c>
      <c s="32">
        <v>1.01</v>
      </c>
      <c s="33">
        <v>0</v>
      </c>
      <c s="33">
        <f>ROUND(ROUND(H338,2)*ROUND(G338,3),2)</f>
      </c>
      <c s="31"/>
      <c r="O338">
        <f>(I338*21)/100</f>
      </c>
      <c t="s">
        <v>23</v>
      </c>
    </row>
    <row r="339" spans="1:5" ht="12.75">
      <c r="A339" s="34" t="s">
        <v>53</v>
      </c>
      <c r="E339" s="35" t="s">
        <v>2626</v>
      </c>
    </row>
    <row r="340" spans="1:5" ht="12.75">
      <c r="A340" s="36" t="s">
        <v>55</v>
      </c>
      <c r="E340" s="37" t="s">
        <v>49</v>
      </c>
    </row>
    <row r="341" spans="1:5" ht="12.75">
      <c r="A341" t="s">
        <v>56</v>
      </c>
      <c r="E341" s="35" t="s">
        <v>49</v>
      </c>
    </row>
    <row r="342" spans="1:16" ht="12.75">
      <c r="A342" s="25" t="s">
        <v>47</v>
      </c>
      <c s="29" t="s">
        <v>1490</v>
      </c>
      <c s="29" t="s">
        <v>2627</v>
      </c>
      <c s="25" t="s">
        <v>49</v>
      </c>
      <c s="30" t="s">
        <v>2628</v>
      </c>
      <c s="31" t="s">
        <v>121</v>
      </c>
      <c s="32">
        <v>9.09</v>
      </c>
      <c s="33">
        <v>0</v>
      </c>
      <c s="33">
        <f>ROUND(ROUND(H342,2)*ROUND(G342,3),2)</f>
      </c>
      <c s="31"/>
      <c r="O342">
        <f>(I342*21)/100</f>
      </c>
      <c t="s">
        <v>23</v>
      </c>
    </row>
    <row r="343" spans="1:5" ht="12.75">
      <c r="A343" s="34" t="s">
        <v>53</v>
      </c>
      <c r="E343" s="35" t="s">
        <v>2628</v>
      </c>
    </row>
    <row r="344" spans="1:5" ht="12.75">
      <c r="A344" s="36" t="s">
        <v>55</v>
      </c>
      <c r="E344" s="37" t="s">
        <v>49</v>
      </c>
    </row>
    <row r="345" spans="1:5" ht="12.75">
      <c r="A345" t="s">
        <v>56</v>
      </c>
      <c r="E345" s="35" t="s">
        <v>49</v>
      </c>
    </row>
    <row r="346" spans="1:16" ht="12.75">
      <c r="A346" s="25" t="s">
        <v>47</v>
      </c>
      <c s="29" t="s">
        <v>1493</v>
      </c>
      <c s="29" t="s">
        <v>2629</v>
      </c>
      <c s="25" t="s">
        <v>49</v>
      </c>
      <c s="30" t="s">
        <v>2630</v>
      </c>
      <c s="31" t="s">
        <v>121</v>
      </c>
      <c s="32">
        <v>4.04</v>
      </c>
      <c s="33">
        <v>0</v>
      </c>
      <c s="33">
        <f>ROUND(ROUND(H346,2)*ROUND(G346,3),2)</f>
      </c>
      <c s="31"/>
      <c r="O346">
        <f>(I346*21)/100</f>
      </c>
      <c t="s">
        <v>23</v>
      </c>
    </row>
    <row r="347" spans="1:5" ht="12.75">
      <c r="A347" s="34" t="s">
        <v>53</v>
      </c>
      <c r="E347" s="35" t="s">
        <v>2630</v>
      </c>
    </row>
    <row r="348" spans="1:5" ht="12.75">
      <c r="A348" s="36" t="s">
        <v>55</v>
      </c>
      <c r="E348" s="37" t="s">
        <v>49</v>
      </c>
    </row>
    <row r="349" spans="1:5" ht="12.75">
      <c r="A349" t="s">
        <v>56</v>
      </c>
      <c r="E349" s="35" t="s">
        <v>49</v>
      </c>
    </row>
    <row r="350" spans="1:16" ht="12.75">
      <c r="A350" s="25" t="s">
        <v>47</v>
      </c>
      <c s="29" t="s">
        <v>1496</v>
      </c>
      <c s="29" t="s">
        <v>2631</v>
      </c>
      <c s="25" t="s">
        <v>49</v>
      </c>
      <c s="30" t="s">
        <v>2632</v>
      </c>
      <c s="31" t="s">
        <v>121</v>
      </c>
      <c s="32">
        <v>1.01</v>
      </c>
      <c s="33">
        <v>0</v>
      </c>
      <c s="33">
        <f>ROUND(ROUND(H350,2)*ROUND(G350,3),2)</f>
      </c>
      <c s="31"/>
      <c r="O350">
        <f>(I350*21)/100</f>
      </c>
      <c t="s">
        <v>23</v>
      </c>
    </row>
    <row r="351" spans="1:5" ht="12.75">
      <c r="A351" s="34" t="s">
        <v>53</v>
      </c>
      <c r="E351" s="35" t="s">
        <v>2632</v>
      </c>
    </row>
    <row r="352" spans="1:5" ht="12.75">
      <c r="A352" s="36" t="s">
        <v>55</v>
      </c>
      <c r="E352" s="37" t="s">
        <v>49</v>
      </c>
    </row>
    <row r="353" spans="1:5" ht="12.75">
      <c r="A353" t="s">
        <v>56</v>
      </c>
      <c r="E353" s="35" t="s">
        <v>49</v>
      </c>
    </row>
    <row r="354" spans="1:16" ht="12.75">
      <c r="A354" s="25" t="s">
        <v>47</v>
      </c>
      <c s="29" t="s">
        <v>1499</v>
      </c>
      <c s="29" t="s">
        <v>2633</v>
      </c>
      <c s="25" t="s">
        <v>49</v>
      </c>
      <c s="30" t="s">
        <v>2634</v>
      </c>
      <c s="31" t="s">
        <v>121</v>
      </c>
      <c s="32">
        <v>4.04</v>
      </c>
      <c s="33">
        <v>0</v>
      </c>
      <c s="33">
        <f>ROUND(ROUND(H354,2)*ROUND(G354,3),2)</f>
      </c>
      <c s="31"/>
      <c r="O354">
        <f>(I354*21)/100</f>
      </c>
      <c t="s">
        <v>23</v>
      </c>
    </row>
    <row r="355" spans="1:5" ht="12.75">
      <c r="A355" s="34" t="s">
        <v>53</v>
      </c>
      <c r="E355" s="35" t="s">
        <v>2634</v>
      </c>
    </row>
    <row r="356" spans="1:5" ht="12.75">
      <c r="A356" s="36" t="s">
        <v>55</v>
      </c>
      <c r="E356" s="37" t="s">
        <v>49</v>
      </c>
    </row>
    <row r="357" spans="1:5" ht="12.75">
      <c r="A357" t="s">
        <v>56</v>
      </c>
      <c r="E357" s="35" t="s">
        <v>49</v>
      </c>
    </row>
    <row r="358" spans="1:16" ht="12.75">
      <c r="A358" s="25" t="s">
        <v>47</v>
      </c>
      <c s="29" t="s">
        <v>1502</v>
      </c>
      <c s="29" t="s">
        <v>2635</v>
      </c>
      <c s="25" t="s">
        <v>49</v>
      </c>
      <c s="30" t="s">
        <v>1578</v>
      </c>
      <c s="31" t="s">
        <v>121</v>
      </c>
      <c s="32">
        <v>2.02</v>
      </c>
      <c s="33">
        <v>0</v>
      </c>
      <c s="33">
        <f>ROUND(ROUND(H358,2)*ROUND(G358,3),2)</f>
      </c>
      <c s="31"/>
      <c r="O358">
        <f>(I358*21)/100</f>
      </c>
      <c t="s">
        <v>23</v>
      </c>
    </row>
    <row r="359" spans="1:5" ht="12.75">
      <c r="A359" s="34" t="s">
        <v>53</v>
      </c>
      <c r="E359" s="35" t="s">
        <v>1578</v>
      </c>
    </row>
    <row r="360" spans="1:5" ht="12.75">
      <c r="A360" s="36" t="s">
        <v>55</v>
      </c>
      <c r="E360" s="37" t="s">
        <v>49</v>
      </c>
    </row>
    <row r="361" spans="1:5" ht="12.75">
      <c r="A361" t="s">
        <v>56</v>
      </c>
      <c r="E361" s="35" t="s">
        <v>49</v>
      </c>
    </row>
    <row r="362" spans="1:16" ht="25.5">
      <c r="A362" s="25" t="s">
        <v>47</v>
      </c>
      <c s="29" t="s">
        <v>1505</v>
      </c>
      <c s="29" t="s">
        <v>2636</v>
      </c>
      <c s="25" t="s">
        <v>49</v>
      </c>
      <c s="30" t="s">
        <v>2637</v>
      </c>
      <c s="31" t="s">
        <v>121</v>
      </c>
      <c s="32">
        <v>1.01</v>
      </c>
      <c s="33">
        <v>0</v>
      </c>
      <c s="33">
        <f>ROUND(ROUND(H362,2)*ROUND(G362,3),2)</f>
      </c>
      <c s="31"/>
      <c r="O362">
        <f>(I362*21)/100</f>
      </c>
      <c t="s">
        <v>23</v>
      </c>
    </row>
    <row r="363" spans="1:5" ht="25.5">
      <c r="A363" s="34" t="s">
        <v>53</v>
      </c>
      <c r="E363" s="35" t="s">
        <v>2637</v>
      </c>
    </row>
    <row r="364" spans="1:5" ht="51">
      <c r="A364" s="36" t="s">
        <v>55</v>
      </c>
      <c r="E364" s="37" t="s">
        <v>2638</v>
      </c>
    </row>
    <row r="365" spans="1:5" ht="12.75">
      <c r="A365" t="s">
        <v>56</v>
      </c>
      <c r="E365" s="35" t="s">
        <v>49</v>
      </c>
    </row>
    <row r="366" spans="1:16" ht="12.75">
      <c r="A366" s="25" t="s">
        <v>47</v>
      </c>
      <c s="29" t="s">
        <v>1508</v>
      </c>
      <c s="29" t="s">
        <v>1622</v>
      </c>
      <c s="25" t="s">
        <v>49</v>
      </c>
      <c s="30" t="s">
        <v>1623</v>
      </c>
      <c s="31" t="s">
        <v>121</v>
      </c>
      <c s="32">
        <v>9.09</v>
      </c>
      <c s="33">
        <v>0</v>
      </c>
      <c s="33">
        <f>ROUND(ROUND(H366,2)*ROUND(G366,3),2)</f>
      </c>
      <c s="31" t="s">
        <v>1075</v>
      </c>
      <c r="O366">
        <f>(I366*21)/100</f>
      </c>
      <c t="s">
        <v>23</v>
      </c>
    </row>
    <row r="367" spans="1:5" ht="12.75">
      <c r="A367" s="34" t="s">
        <v>53</v>
      </c>
      <c r="E367" s="35" t="s">
        <v>1623</v>
      </c>
    </row>
    <row r="368" spans="1:5" ht="12.75">
      <c r="A368" s="36" t="s">
        <v>55</v>
      </c>
      <c r="E368" s="37" t="s">
        <v>49</v>
      </c>
    </row>
    <row r="369" spans="1:5" ht="12.75">
      <c r="A369" t="s">
        <v>56</v>
      </c>
      <c r="E369" s="35" t="s">
        <v>49</v>
      </c>
    </row>
    <row r="370" spans="1:16" ht="12.75">
      <c r="A370" s="25" t="s">
        <v>47</v>
      </c>
      <c s="29" t="s">
        <v>1512</v>
      </c>
      <c s="29" t="s">
        <v>2639</v>
      </c>
      <c s="25" t="s">
        <v>49</v>
      </c>
      <c s="30" t="s">
        <v>2640</v>
      </c>
      <c s="31" t="s">
        <v>121</v>
      </c>
      <c s="32">
        <v>1.01</v>
      </c>
      <c s="33">
        <v>0</v>
      </c>
      <c s="33">
        <f>ROUND(ROUND(H370,2)*ROUND(G370,3),2)</f>
      </c>
      <c s="31" t="s">
        <v>1075</v>
      </c>
      <c r="O370">
        <f>(I370*21)/100</f>
      </c>
      <c t="s">
        <v>23</v>
      </c>
    </row>
    <row r="371" spans="1:5" ht="12.75">
      <c r="A371" s="34" t="s">
        <v>53</v>
      </c>
      <c r="E371" s="35" t="s">
        <v>2640</v>
      </c>
    </row>
    <row r="372" spans="1:5" ht="12.75">
      <c r="A372" s="36" t="s">
        <v>55</v>
      </c>
      <c r="E372" s="37" t="s">
        <v>49</v>
      </c>
    </row>
    <row r="373" spans="1:5" ht="12.75">
      <c r="A373" t="s">
        <v>56</v>
      </c>
      <c r="E373" s="35" t="s">
        <v>49</v>
      </c>
    </row>
    <row r="374" spans="1:16" ht="12.75">
      <c r="A374" s="25" t="s">
        <v>47</v>
      </c>
      <c s="29" t="s">
        <v>1515</v>
      </c>
      <c s="29" t="s">
        <v>1628</v>
      </c>
      <c s="25" t="s">
        <v>49</v>
      </c>
      <c s="30" t="s">
        <v>1629</v>
      </c>
      <c s="31" t="s">
        <v>121</v>
      </c>
      <c s="32">
        <v>2.02</v>
      </c>
      <c s="33">
        <v>0</v>
      </c>
      <c s="33">
        <f>ROUND(ROUND(H374,2)*ROUND(G374,3),2)</f>
      </c>
      <c s="31" t="s">
        <v>1075</v>
      </c>
      <c r="O374">
        <f>(I374*21)/100</f>
      </c>
      <c t="s">
        <v>23</v>
      </c>
    </row>
    <row r="375" spans="1:5" ht="12.75">
      <c r="A375" s="34" t="s">
        <v>53</v>
      </c>
      <c r="E375" s="35" t="s">
        <v>1629</v>
      </c>
    </row>
    <row r="376" spans="1:5" ht="12.75">
      <c r="A376" s="36" t="s">
        <v>55</v>
      </c>
      <c r="E376" s="37" t="s">
        <v>49</v>
      </c>
    </row>
    <row r="377" spans="1:5" ht="12.75">
      <c r="A377" t="s">
        <v>56</v>
      </c>
      <c r="E377" s="35" t="s">
        <v>49</v>
      </c>
    </row>
    <row r="378" spans="1:16" ht="12.75">
      <c r="A378" s="25" t="s">
        <v>47</v>
      </c>
      <c s="29" t="s">
        <v>1249</v>
      </c>
      <c s="29" t="s">
        <v>2641</v>
      </c>
      <c s="25" t="s">
        <v>49</v>
      </c>
      <c s="30" t="s">
        <v>2642</v>
      </c>
      <c s="31" t="s">
        <v>121</v>
      </c>
      <c s="32">
        <v>1.01</v>
      </c>
      <c s="33">
        <v>0</v>
      </c>
      <c s="33">
        <f>ROUND(ROUND(H378,2)*ROUND(G378,3),2)</f>
      </c>
      <c s="31" t="s">
        <v>1075</v>
      </c>
      <c r="O378">
        <f>(I378*21)/100</f>
      </c>
      <c t="s">
        <v>23</v>
      </c>
    </row>
    <row r="379" spans="1:5" ht="12.75">
      <c r="A379" s="34" t="s">
        <v>53</v>
      </c>
      <c r="E379" s="35" t="s">
        <v>2642</v>
      </c>
    </row>
    <row r="380" spans="1:5" ht="12.75">
      <c r="A380" s="36" t="s">
        <v>55</v>
      </c>
      <c r="E380" s="37" t="s">
        <v>49</v>
      </c>
    </row>
    <row r="381" spans="1:5" ht="12.75">
      <c r="A381" t="s">
        <v>56</v>
      </c>
      <c r="E381" s="35" t="s">
        <v>49</v>
      </c>
    </row>
    <row r="382" spans="1:16" ht="12.75">
      <c r="A382" s="25" t="s">
        <v>47</v>
      </c>
      <c s="29" t="s">
        <v>1254</v>
      </c>
      <c s="29" t="s">
        <v>2643</v>
      </c>
      <c s="25" t="s">
        <v>49</v>
      </c>
      <c s="30" t="s">
        <v>2644</v>
      </c>
      <c s="31" t="s">
        <v>121</v>
      </c>
      <c s="32">
        <v>1.01</v>
      </c>
      <c s="33">
        <v>0</v>
      </c>
      <c s="33">
        <f>ROUND(ROUND(H382,2)*ROUND(G382,3),2)</f>
      </c>
      <c s="31" t="s">
        <v>1075</v>
      </c>
      <c r="O382">
        <f>(I382*21)/100</f>
      </c>
      <c t="s">
        <v>23</v>
      </c>
    </row>
    <row r="383" spans="1:5" ht="12.75">
      <c r="A383" s="34" t="s">
        <v>53</v>
      </c>
      <c r="E383" s="35" t="s">
        <v>2644</v>
      </c>
    </row>
    <row r="384" spans="1:5" ht="12.75">
      <c r="A384" s="36" t="s">
        <v>55</v>
      </c>
      <c r="E384" s="37" t="s">
        <v>49</v>
      </c>
    </row>
    <row r="385" spans="1:5" ht="12.75">
      <c r="A385" t="s">
        <v>56</v>
      </c>
      <c r="E385" s="35" t="s">
        <v>49</v>
      </c>
    </row>
    <row r="386" spans="1:16" ht="12.75">
      <c r="A386" s="25" t="s">
        <v>47</v>
      </c>
      <c s="29" t="s">
        <v>1259</v>
      </c>
      <c s="29" t="s">
        <v>2645</v>
      </c>
      <c s="25" t="s">
        <v>49</v>
      </c>
      <c s="30" t="s">
        <v>2646</v>
      </c>
      <c s="31" t="s">
        <v>121</v>
      </c>
      <c s="32">
        <v>1.01</v>
      </c>
      <c s="33">
        <v>0</v>
      </c>
      <c s="33">
        <f>ROUND(ROUND(H386,2)*ROUND(G386,3),2)</f>
      </c>
      <c s="31" t="s">
        <v>1075</v>
      </c>
      <c r="O386">
        <f>(I386*21)/100</f>
      </c>
      <c t="s">
        <v>23</v>
      </c>
    </row>
    <row r="387" spans="1:5" ht="12.75">
      <c r="A387" s="34" t="s">
        <v>53</v>
      </c>
      <c r="E387" s="35" t="s">
        <v>2646</v>
      </c>
    </row>
    <row r="388" spans="1:5" ht="12.75">
      <c r="A388" s="36" t="s">
        <v>55</v>
      </c>
      <c r="E388" s="37" t="s">
        <v>49</v>
      </c>
    </row>
    <row r="389" spans="1:5" ht="12.75">
      <c r="A389" t="s">
        <v>56</v>
      </c>
      <c r="E389" s="35" t="s">
        <v>49</v>
      </c>
    </row>
    <row r="390" spans="1:16" ht="25.5">
      <c r="A390" s="25" t="s">
        <v>47</v>
      </c>
      <c s="29" t="s">
        <v>1264</v>
      </c>
      <c s="29" t="s">
        <v>1634</v>
      </c>
      <c s="25" t="s">
        <v>49</v>
      </c>
      <c s="30" t="s">
        <v>1635</v>
      </c>
      <c s="31" t="s">
        <v>121</v>
      </c>
      <c s="32">
        <v>1.01</v>
      </c>
      <c s="33">
        <v>0</v>
      </c>
      <c s="33">
        <f>ROUND(ROUND(H390,2)*ROUND(G390,3),2)</f>
      </c>
      <c s="31" t="s">
        <v>1075</v>
      </c>
      <c r="O390">
        <f>(I390*21)/100</f>
      </c>
      <c t="s">
        <v>23</v>
      </c>
    </row>
    <row r="391" spans="1:5" ht="25.5">
      <c r="A391" s="34" t="s">
        <v>53</v>
      </c>
      <c r="E391" s="35" t="s">
        <v>1635</v>
      </c>
    </row>
    <row r="392" spans="1:5" ht="12.75">
      <c r="A392" s="36" t="s">
        <v>55</v>
      </c>
      <c r="E392" s="37" t="s">
        <v>49</v>
      </c>
    </row>
    <row r="393" spans="1:5" ht="12.75">
      <c r="A393" t="s">
        <v>56</v>
      </c>
      <c r="E393" s="35" t="s">
        <v>49</v>
      </c>
    </row>
    <row r="394" spans="1:16" ht="25.5">
      <c r="A394" s="25" t="s">
        <v>47</v>
      </c>
      <c s="29" t="s">
        <v>1269</v>
      </c>
      <c s="29" t="s">
        <v>2306</v>
      </c>
      <c s="25" t="s">
        <v>49</v>
      </c>
      <c s="30" t="s">
        <v>2307</v>
      </c>
      <c s="31" t="s">
        <v>121</v>
      </c>
      <c s="32">
        <v>2.02</v>
      </c>
      <c s="33">
        <v>0</v>
      </c>
      <c s="33">
        <f>ROUND(ROUND(H394,2)*ROUND(G394,3),2)</f>
      </c>
      <c s="31" t="s">
        <v>1075</v>
      </c>
      <c r="O394">
        <f>(I394*21)/100</f>
      </c>
      <c t="s">
        <v>23</v>
      </c>
    </row>
    <row r="395" spans="1:5" ht="25.5">
      <c r="A395" s="34" t="s">
        <v>53</v>
      </c>
      <c r="E395" s="35" t="s">
        <v>2307</v>
      </c>
    </row>
    <row r="396" spans="1:5" ht="12.75">
      <c r="A396" s="36" t="s">
        <v>55</v>
      </c>
      <c r="E396" s="37" t="s">
        <v>49</v>
      </c>
    </row>
    <row r="397" spans="1:5" ht="12.75">
      <c r="A397" t="s">
        <v>56</v>
      </c>
      <c r="E397" s="35" t="s">
        <v>49</v>
      </c>
    </row>
    <row r="398" spans="1:16" ht="25.5">
      <c r="A398" s="25" t="s">
        <v>47</v>
      </c>
      <c s="29" t="s">
        <v>1274</v>
      </c>
      <c s="29" t="s">
        <v>2647</v>
      </c>
      <c s="25" t="s">
        <v>49</v>
      </c>
      <c s="30" t="s">
        <v>2648</v>
      </c>
      <c s="31" t="s">
        <v>121</v>
      </c>
      <c s="32">
        <v>1.01</v>
      </c>
      <c s="33">
        <v>0</v>
      </c>
      <c s="33">
        <f>ROUND(ROUND(H398,2)*ROUND(G398,3),2)</f>
      </c>
      <c s="31" t="s">
        <v>1075</v>
      </c>
      <c r="O398">
        <f>(I398*21)/100</f>
      </c>
      <c t="s">
        <v>23</v>
      </c>
    </row>
    <row r="399" spans="1:5" ht="25.5">
      <c r="A399" s="34" t="s">
        <v>53</v>
      </c>
      <c r="E399" s="35" t="s">
        <v>2648</v>
      </c>
    </row>
    <row r="400" spans="1:5" ht="12.75">
      <c r="A400" s="36" t="s">
        <v>55</v>
      </c>
      <c r="E400" s="37" t="s">
        <v>49</v>
      </c>
    </row>
    <row r="401" spans="1:5" ht="12.75">
      <c r="A401" t="s">
        <v>56</v>
      </c>
      <c r="E401" s="35" t="s">
        <v>49</v>
      </c>
    </row>
    <row r="402" spans="1:16" ht="25.5">
      <c r="A402" s="25" t="s">
        <v>47</v>
      </c>
      <c s="29" t="s">
        <v>1518</v>
      </c>
      <c s="29" t="s">
        <v>2649</v>
      </c>
      <c s="25" t="s">
        <v>49</v>
      </c>
      <c s="30" t="s">
        <v>2650</v>
      </c>
      <c s="31" t="s">
        <v>121</v>
      </c>
      <c s="32">
        <v>7.07</v>
      </c>
      <c s="33">
        <v>0</v>
      </c>
      <c s="33">
        <f>ROUND(ROUND(H402,2)*ROUND(G402,3),2)</f>
      </c>
      <c s="31" t="s">
        <v>1075</v>
      </c>
      <c r="O402">
        <f>(I402*21)/100</f>
      </c>
      <c t="s">
        <v>23</v>
      </c>
    </row>
    <row r="403" spans="1:5" ht="25.5">
      <c r="A403" s="34" t="s">
        <v>53</v>
      </c>
      <c r="E403" s="35" t="s">
        <v>2650</v>
      </c>
    </row>
    <row r="404" spans="1:5" ht="12.75">
      <c r="A404" s="36" t="s">
        <v>55</v>
      </c>
      <c r="E404" s="37" t="s">
        <v>49</v>
      </c>
    </row>
    <row r="405" spans="1:5" ht="12.75">
      <c r="A405" t="s">
        <v>56</v>
      </c>
      <c r="E405" s="35" t="s">
        <v>49</v>
      </c>
    </row>
    <row r="406" spans="1:16" ht="25.5">
      <c r="A406" s="25" t="s">
        <v>47</v>
      </c>
      <c s="29" t="s">
        <v>1521</v>
      </c>
      <c s="29" t="s">
        <v>2651</v>
      </c>
      <c s="25" t="s">
        <v>49</v>
      </c>
      <c s="30" t="s">
        <v>2652</v>
      </c>
      <c s="31" t="s">
        <v>121</v>
      </c>
      <c s="32">
        <v>1.01</v>
      </c>
      <c s="33">
        <v>0</v>
      </c>
      <c s="33">
        <f>ROUND(ROUND(H406,2)*ROUND(G406,3),2)</f>
      </c>
      <c s="31" t="s">
        <v>1075</v>
      </c>
      <c r="O406">
        <f>(I406*21)/100</f>
      </c>
      <c t="s">
        <v>23</v>
      </c>
    </row>
    <row r="407" spans="1:5" ht="25.5">
      <c r="A407" s="34" t="s">
        <v>53</v>
      </c>
      <c r="E407" s="35" t="s">
        <v>2652</v>
      </c>
    </row>
    <row r="408" spans="1:5" ht="12.75">
      <c r="A408" s="36" t="s">
        <v>55</v>
      </c>
      <c r="E408" s="37" t="s">
        <v>49</v>
      </c>
    </row>
    <row r="409" spans="1:5" ht="12.75">
      <c r="A409" t="s">
        <v>56</v>
      </c>
      <c r="E409" s="35" t="s">
        <v>49</v>
      </c>
    </row>
    <row r="410" spans="1:16" ht="25.5">
      <c r="A410" s="25" t="s">
        <v>47</v>
      </c>
      <c s="29" t="s">
        <v>1525</v>
      </c>
      <c s="29" t="s">
        <v>2653</v>
      </c>
      <c s="25" t="s">
        <v>49</v>
      </c>
      <c s="30" t="s">
        <v>2654</v>
      </c>
      <c s="31" t="s">
        <v>121</v>
      </c>
      <c s="32">
        <v>1.01</v>
      </c>
      <c s="33">
        <v>0</v>
      </c>
      <c s="33">
        <f>ROUND(ROUND(H410,2)*ROUND(G410,3),2)</f>
      </c>
      <c s="31" t="s">
        <v>1075</v>
      </c>
      <c r="O410">
        <f>(I410*21)/100</f>
      </c>
      <c t="s">
        <v>23</v>
      </c>
    </row>
    <row r="411" spans="1:5" ht="25.5">
      <c r="A411" s="34" t="s">
        <v>53</v>
      </c>
      <c r="E411" s="35" t="s">
        <v>2654</v>
      </c>
    </row>
    <row r="412" spans="1:5" ht="12.75">
      <c r="A412" s="36" t="s">
        <v>55</v>
      </c>
      <c r="E412" s="37" t="s">
        <v>49</v>
      </c>
    </row>
    <row r="413" spans="1:5" ht="12.75">
      <c r="A413" t="s">
        <v>56</v>
      </c>
      <c r="E413" s="35" t="s">
        <v>49</v>
      </c>
    </row>
    <row r="414" spans="1:16" ht="12.75">
      <c r="A414" s="25" t="s">
        <v>47</v>
      </c>
      <c s="29" t="s">
        <v>1529</v>
      </c>
      <c s="29" t="s">
        <v>2655</v>
      </c>
      <c s="25" t="s">
        <v>49</v>
      </c>
      <c s="30" t="s">
        <v>2656</v>
      </c>
      <c s="31" t="s">
        <v>121</v>
      </c>
      <c s="32">
        <v>2.02</v>
      </c>
      <c s="33">
        <v>0</v>
      </c>
      <c s="33">
        <f>ROUND(ROUND(H414,2)*ROUND(G414,3),2)</f>
      </c>
      <c s="31" t="s">
        <v>1075</v>
      </c>
      <c r="O414">
        <f>(I414*21)/100</f>
      </c>
      <c t="s">
        <v>23</v>
      </c>
    </row>
    <row r="415" spans="1:5" ht="12.75">
      <c r="A415" s="34" t="s">
        <v>53</v>
      </c>
      <c r="E415" s="35" t="s">
        <v>2656</v>
      </c>
    </row>
    <row r="416" spans="1:5" ht="12.75">
      <c r="A416" s="36" t="s">
        <v>55</v>
      </c>
      <c r="E416" s="37" t="s">
        <v>49</v>
      </c>
    </row>
    <row r="417" spans="1:5" ht="12.75">
      <c r="A417" t="s">
        <v>56</v>
      </c>
      <c r="E417" s="35" t="s">
        <v>49</v>
      </c>
    </row>
    <row r="418" spans="1:16" ht="12.75">
      <c r="A418" s="25" t="s">
        <v>47</v>
      </c>
      <c s="29" t="s">
        <v>1533</v>
      </c>
      <c s="29" t="s">
        <v>2657</v>
      </c>
      <c s="25" t="s">
        <v>49</v>
      </c>
      <c s="30" t="s">
        <v>2658</v>
      </c>
      <c s="31" t="s">
        <v>121</v>
      </c>
      <c s="32">
        <v>1.01</v>
      </c>
      <c s="33">
        <v>0</v>
      </c>
      <c s="33">
        <f>ROUND(ROUND(H418,2)*ROUND(G418,3),2)</f>
      </c>
      <c s="31" t="s">
        <v>1075</v>
      </c>
      <c r="O418">
        <f>(I418*21)/100</f>
      </c>
      <c t="s">
        <v>23</v>
      </c>
    </row>
    <row r="419" spans="1:5" ht="12.75">
      <c r="A419" s="34" t="s">
        <v>53</v>
      </c>
      <c r="E419" s="35" t="s">
        <v>2658</v>
      </c>
    </row>
    <row r="420" spans="1:5" ht="12.75">
      <c r="A420" s="36" t="s">
        <v>55</v>
      </c>
      <c r="E420" s="37" t="s">
        <v>49</v>
      </c>
    </row>
    <row r="421" spans="1:5" ht="12.75">
      <c r="A421" t="s">
        <v>56</v>
      </c>
      <c r="E421" s="35" t="s">
        <v>49</v>
      </c>
    </row>
    <row r="422" spans="1:16" ht="12.75">
      <c r="A422" s="25" t="s">
        <v>47</v>
      </c>
      <c s="29" t="s">
        <v>1537</v>
      </c>
      <c s="29" t="s">
        <v>2659</v>
      </c>
      <c s="25" t="s">
        <v>49</v>
      </c>
      <c s="30" t="s">
        <v>2660</v>
      </c>
      <c s="31" t="s">
        <v>121</v>
      </c>
      <c s="32">
        <v>4.04</v>
      </c>
      <c s="33">
        <v>0</v>
      </c>
      <c s="33">
        <f>ROUND(ROUND(H422,2)*ROUND(G422,3),2)</f>
      </c>
      <c s="31" t="s">
        <v>1075</v>
      </c>
      <c r="O422">
        <f>(I422*21)/100</f>
      </c>
      <c t="s">
        <v>23</v>
      </c>
    </row>
    <row r="423" spans="1:5" ht="12.75">
      <c r="A423" s="34" t="s">
        <v>53</v>
      </c>
      <c r="E423" s="35" t="s">
        <v>2660</v>
      </c>
    </row>
    <row r="424" spans="1:5" ht="12.75">
      <c r="A424" s="36" t="s">
        <v>55</v>
      </c>
      <c r="E424" s="37" t="s">
        <v>49</v>
      </c>
    </row>
    <row r="425" spans="1:5" ht="12.75">
      <c r="A425" t="s">
        <v>56</v>
      </c>
      <c r="E425" s="35" t="s">
        <v>49</v>
      </c>
    </row>
    <row r="426" spans="1:16" ht="12.75">
      <c r="A426" s="25" t="s">
        <v>47</v>
      </c>
      <c s="29" t="s">
        <v>1541</v>
      </c>
      <c s="29" t="s">
        <v>1655</v>
      </c>
      <c s="25" t="s">
        <v>49</v>
      </c>
      <c s="30" t="s">
        <v>1656</v>
      </c>
      <c s="31" t="s">
        <v>121</v>
      </c>
      <c s="32">
        <v>1.01</v>
      </c>
      <c s="33">
        <v>0</v>
      </c>
      <c s="33">
        <f>ROUND(ROUND(H426,2)*ROUND(G426,3),2)</f>
      </c>
      <c s="31" t="s">
        <v>1075</v>
      </c>
      <c r="O426">
        <f>(I426*21)/100</f>
      </c>
      <c t="s">
        <v>23</v>
      </c>
    </row>
    <row r="427" spans="1:5" ht="12.75">
      <c r="A427" s="34" t="s">
        <v>53</v>
      </c>
      <c r="E427" s="35" t="s">
        <v>1656</v>
      </c>
    </row>
    <row r="428" spans="1:5" ht="12.75">
      <c r="A428" s="36" t="s">
        <v>55</v>
      </c>
      <c r="E428" s="37" t="s">
        <v>49</v>
      </c>
    </row>
    <row r="429" spans="1:5" ht="12.75">
      <c r="A429" t="s">
        <v>56</v>
      </c>
      <c r="E429" s="35" t="s">
        <v>49</v>
      </c>
    </row>
    <row r="430" spans="1:16" ht="12.75">
      <c r="A430" s="25" t="s">
        <v>47</v>
      </c>
      <c s="29" t="s">
        <v>1545</v>
      </c>
      <c s="29" t="s">
        <v>1664</v>
      </c>
      <c s="25" t="s">
        <v>49</v>
      </c>
      <c s="30" t="s">
        <v>1665</v>
      </c>
      <c s="31" t="s">
        <v>121</v>
      </c>
      <c s="32">
        <v>9.09</v>
      </c>
      <c s="33">
        <v>0</v>
      </c>
      <c s="33">
        <f>ROUND(ROUND(H430,2)*ROUND(G430,3),2)</f>
      </c>
      <c s="31" t="s">
        <v>1075</v>
      </c>
      <c r="O430">
        <f>(I430*21)/100</f>
      </c>
      <c t="s">
        <v>23</v>
      </c>
    </row>
    <row r="431" spans="1:5" ht="12.75">
      <c r="A431" s="34" t="s">
        <v>53</v>
      </c>
      <c r="E431" s="35" t="s">
        <v>1665</v>
      </c>
    </row>
    <row r="432" spans="1:5" ht="12.75">
      <c r="A432" s="36" t="s">
        <v>55</v>
      </c>
      <c r="E432" s="37" t="s">
        <v>49</v>
      </c>
    </row>
    <row r="433" spans="1:5" ht="12.75">
      <c r="A433" t="s">
        <v>56</v>
      </c>
      <c r="E433" s="35" t="s">
        <v>49</v>
      </c>
    </row>
    <row r="434" spans="1:16" ht="12.75">
      <c r="A434" s="25" t="s">
        <v>47</v>
      </c>
      <c s="29" t="s">
        <v>1548</v>
      </c>
      <c s="29" t="s">
        <v>2661</v>
      </c>
      <c s="25" t="s">
        <v>49</v>
      </c>
      <c s="30" t="s">
        <v>2662</v>
      </c>
      <c s="31" t="s">
        <v>121</v>
      </c>
      <c s="32">
        <v>1.01</v>
      </c>
      <c s="33">
        <v>0</v>
      </c>
      <c s="33">
        <f>ROUND(ROUND(H434,2)*ROUND(G434,3),2)</f>
      </c>
      <c s="31" t="s">
        <v>1075</v>
      </c>
      <c r="O434">
        <f>(I434*21)/100</f>
      </c>
      <c t="s">
        <v>23</v>
      </c>
    </row>
    <row r="435" spans="1:5" ht="12.75">
      <c r="A435" s="34" t="s">
        <v>53</v>
      </c>
      <c r="E435" s="35" t="s">
        <v>2662</v>
      </c>
    </row>
    <row r="436" spans="1:5" ht="12.75">
      <c r="A436" s="36" t="s">
        <v>55</v>
      </c>
      <c r="E436" s="37" t="s">
        <v>49</v>
      </c>
    </row>
    <row r="437" spans="1:5" ht="12.75">
      <c r="A437" t="s">
        <v>56</v>
      </c>
      <c r="E437" s="35" t="s">
        <v>49</v>
      </c>
    </row>
    <row r="438" spans="1:16" ht="12.75">
      <c r="A438" s="25" t="s">
        <v>47</v>
      </c>
      <c s="29" t="s">
        <v>1597</v>
      </c>
      <c s="29" t="s">
        <v>1674</v>
      </c>
      <c s="25" t="s">
        <v>49</v>
      </c>
      <c s="30" t="s">
        <v>1675</v>
      </c>
      <c s="31" t="s">
        <v>97</v>
      </c>
      <c s="32">
        <v>0</v>
      </c>
      <c s="33">
        <v>0</v>
      </c>
      <c s="33">
        <f>ROUND(ROUND(H438,2)*ROUND(G438,3),2)</f>
      </c>
      <c s="31"/>
      <c r="O438">
        <f>(I438*21)/100</f>
      </c>
      <c t="s">
        <v>23</v>
      </c>
    </row>
    <row r="439" spans="1:5" ht="12.75">
      <c r="A439" s="34" t="s">
        <v>53</v>
      </c>
      <c r="E439" s="35" t="s">
        <v>49</v>
      </c>
    </row>
    <row r="440" spans="1:5" ht="229.5">
      <c r="A440" s="36" t="s">
        <v>55</v>
      </c>
      <c r="E440" s="37" t="s">
        <v>2663</v>
      </c>
    </row>
    <row r="441" spans="1:5" ht="12.75">
      <c r="A441" t="s">
        <v>56</v>
      </c>
      <c r="E441" s="35" t="s">
        <v>49</v>
      </c>
    </row>
    <row r="442" spans="1:16" ht="25.5">
      <c r="A442" s="25" t="s">
        <v>47</v>
      </c>
      <c s="29" t="s">
        <v>1600</v>
      </c>
      <c s="29" t="s">
        <v>2664</v>
      </c>
      <c s="25" t="s">
        <v>49</v>
      </c>
      <c s="30" t="s">
        <v>2665</v>
      </c>
      <c s="31" t="s">
        <v>142</v>
      </c>
      <c s="32">
        <v>4.5</v>
      </c>
      <c s="33">
        <v>0</v>
      </c>
      <c s="33">
        <f>ROUND(ROUND(H442,2)*ROUND(G442,3),2)</f>
      </c>
      <c s="31" t="s">
        <v>1075</v>
      </c>
      <c r="O442">
        <f>(I442*21)/100</f>
      </c>
      <c t="s">
        <v>23</v>
      </c>
    </row>
    <row r="443" spans="1:5" ht="25.5">
      <c r="A443" s="34" t="s">
        <v>53</v>
      </c>
      <c r="E443" s="35" t="s">
        <v>2666</v>
      </c>
    </row>
    <row r="444" spans="1:5" ht="12.75">
      <c r="A444" s="36" t="s">
        <v>55</v>
      </c>
      <c r="E444" s="37" t="s">
        <v>2667</v>
      </c>
    </row>
    <row r="445" spans="1:5" ht="12.75">
      <c r="A445" t="s">
        <v>56</v>
      </c>
      <c r="E445" s="35" t="s">
        <v>49</v>
      </c>
    </row>
    <row r="446" spans="1:16" ht="25.5">
      <c r="A446" s="25" t="s">
        <v>47</v>
      </c>
      <c s="29" t="s">
        <v>1603</v>
      </c>
      <c s="29" t="s">
        <v>2668</v>
      </c>
      <c s="25" t="s">
        <v>49</v>
      </c>
      <c s="30" t="s">
        <v>2669</v>
      </c>
      <c s="31" t="s">
        <v>142</v>
      </c>
      <c s="32">
        <v>40.4</v>
      </c>
      <c s="33">
        <v>0</v>
      </c>
      <c s="33">
        <f>ROUND(ROUND(H446,2)*ROUND(G446,3),2)</f>
      </c>
      <c s="31" t="s">
        <v>1075</v>
      </c>
      <c r="O446">
        <f>(I446*21)/100</f>
      </c>
      <c t="s">
        <v>23</v>
      </c>
    </row>
    <row r="447" spans="1:5" ht="25.5">
      <c r="A447" s="34" t="s">
        <v>53</v>
      </c>
      <c r="E447" s="35" t="s">
        <v>2670</v>
      </c>
    </row>
    <row r="448" spans="1:5" ht="12.75">
      <c r="A448" s="36" t="s">
        <v>55</v>
      </c>
      <c r="E448" s="37" t="s">
        <v>2671</v>
      </c>
    </row>
    <row r="449" spans="1:5" ht="12.75">
      <c r="A449" t="s">
        <v>56</v>
      </c>
      <c r="E449" s="35" t="s">
        <v>49</v>
      </c>
    </row>
    <row r="450" spans="1:16" ht="25.5">
      <c r="A450" s="25" t="s">
        <v>47</v>
      </c>
      <c s="29" t="s">
        <v>1607</v>
      </c>
      <c s="29" t="s">
        <v>2328</v>
      </c>
      <c s="25" t="s">
        <v>49</v>
      </c>
      <c s="30" t="s">
        <v>2329</v>
      </c>
      <c s="31" t="s">
        <v>142</v>
      </c>
      <c s="32">
        <v>276.1</v>
      </c>
      <c s="33">
        <v>0</v>
      </c>
      <c s="33">
        <f>ROUND(ROUND(H450,2)*ROUND(G450,3),2)</f>
      </c>
      <c s="31" t="s">
        <v>1075</v>
      </c>
      <c r="O450">
        <f>(I450*21)/100</f>
      </c>
      <c t="s">
        <v>23</v>
      </c>
    </row>
    <row r="451" spans="1:5" ht="25.5">
      <c r="A451" s="34" t="s">
        <v>53</v>
      </c>
      <c r="E451" s="35" t="s">
        <v>2330</v>
      </c>
    </row>
    <row r="452" spans="1:5" ht="12.75">
      <c r="A452" s="36" t="s">
        <v>55</v>
      </c>
      <c r="E452" s="37" t="s">
        <v>2672</v>
      </c>
    </row>
    <row r="453" spans="1:5" ht="12.75">
      <c r="A453" t="s">
        <v>56</v>
      </c>
      <c r="E453" s="35" t="s">
        <v>49</v>
      </c>
    </row>
    <row r="454" spans="1:16" ht="25.5">
      <c r="A454" s="25" t="s">
        <v>47</v>
      </c>
      <c s="29" t="s">
        <v>1611</v>
      </c>
      <c s="29" t="s">
        <v>1698</v>
      </c>
      <c s="25" t="s">
        <v>49</v>
      </c>
      <c s="30" t="s">
        <v>1699</v>
      </c>
      <c s="31" t="s">
        <v>121</v>
      </c>
      <c s="32">
        <v>18</v>
      </c>
      <c s="33">
        <v>0</v>
      </c>
      <c s="33">
        <f>ROUND(ROUND(H454,2)*ROUND(G454,3),2)</f>
      </c>
      <c s="31" t="s">
        <v>1075</v>
      </c>
      <c r="O454">
        <f>(I454*21)/100</f>
      </c>
      <c t="s">
        <v>23</v>
      </c>
    </row>
    <row r="455" spans="1:5" ht="25.5">
      <c r="A455" s="34" t="s">
        <v>53</v>
      </c>
      <c r="E455" s="35" t="s">
        <v>1700</v>
      </c>
    </row>
    <row r="456" spans="1:5" ht="114.75">
      <c r="A456" s="36" t="s">
        <v>55</v>
      </c>
      <c r="E456" s="37" t="s">
        <v>2673</v>
      </c>
    </row>
    <row r="457" spans="1:5" ht="12.75">
      <c r="A457" t="s">
        <v>56</v>
      </c>
      <c r="E457" s="35" t="s">
        <v>49</v>
      </c>
    </row>
    <row r="458" spans="1:16" ht="12.75">
      <c r="A458" s="25" t="s">
        <v>47</v>
      </c>
      <c s="29" t="s">
        <v>1615</v>
      </c>
      <c s="29" t="s">
        <v>2674</v>
      </c>
      <c s="25" t="s">
        <v>49</v>
      </c>
      <c s="30" t="s">
        <v>1704</v>
      </c>
      <c s="31" t="s">
        <v>121</v>
      </c>
      <c s="32">
        <v>53</v>
      </c>
      <c s="33">
        <v>0</v>
      </c>
      <c s="33">
        <f>ROUND(ROUND(H458,2)*ROUND(G458,3),2)</f>
      </c>
      <c s="31"/>
      <c r="O458">
        <f>(I458*21)/100</f>
      </c>
      <c t="s">
        <v>23</v>
      </c>
    </row>
    <row r="459" spans="1:5" ht="12.75">
      <c r="A459" s="34" t="s">
        <v>53</v>
      </c>
      <c r="E459" s="35" t="s">
        <v>1704</v>
      </c>
    </row>
    <row r="460" spans="1:5" ht="63.75">
      <c r="A460" s="36" t="s">
        <v>55</v>
      </c>
      <c r="E460" s="37" t="s">
        <v>2675</v>
      </c>
    </row>
    <row r="461" spans="1:5" ht="12.75">
      <c r="A461" t="s">
        <v>56</v>
      </c>
      <c r="E461" s="35" t="s">
        <v>49</v>
      </c>
    </row>
    <row r="462" spans="1:16" ht="12.75">
      <c r="A462" s="25" t="s">
        <v>47</v>
      </c>
      <c s="29" t="s">
        <v>1618</v>
      </c>
      <c s="29" t="s">
        <v>2676</v>
      </c>
      <c s="25" t="s">
        <v>49</v>
      </c>
      <c s="30" t="s">
        <v>1708</v>
      </c>
      <c s="31" t="s">
        <v>121</v>
      </c>
      <c s="32">
        <v>5</v>
      </c>
      <c s="33">
        <v>0</v>
      </c>
      <c s="33">
        <f>ROUND(ROUND(H462,2)*ROUND(G462,3),2)</f>
      </c>
      <c s="31"/>
      <c r="O462">
        <f>(I462*21)/100</f>
      </c>
      <c t="s">
        <v>23</v>
      </c>
    </row>
    <row r="463" spans="1:5" ht="12.75">
      <c r="A463" s="34" t="s">
        <v>53</v>
      </c>
      <c r="E463" s="35" t="s">
        <v>1708</v>
      </c>
    </row>
    <row r="464" spans="1:5" ht="51">
      <c r="A464" s="36" t="s">
        <v>55</v>
      </c>
      <c r="E464" s="37" t="s">
        <v>2677</v>
      </c>
    </row>
    <row r="465" spans="1:5" ht="12.75">
      <c r="A465" t="s">
        <v>56</v>
      </c>
      <c r="E465" s="35" t="s">
        <v>49</v>
      </c>
    </row>
    <row r="466" spans="1:16" ht="12.75">
      <c r="A466" s="25" t="s">
        <v>47</v>
      </c>
      <c s="29" t="s">
        <v>1621</v>
      </c>
      <c s="29" t="s">
        <v>2678</v>
      </c>
      <c s="25" t="s">
        <v>49</v>
      </c>
      <c s="30" t="s">
        <v>1720</v>
      </c>
      <c s="31" t="s">
        <v>121</v>
      </c>
      <c s="32">
        <v>23</v>
      </c>
      <c s="33">
        <v>0</v>
      </c>
      <c s="33">
        <f>ROUND(ROUND(H466,2)*ROUND(G466,3),2)</f>
      </c>
      <c s="31"/>
      <c r="O466">
        <f>(I466*21)/100</f>
      </c>
      <c t="s">
        <v>23</v>
      </c>
    </row>
    <row r="467" spans="1:5" ht="12.75">
      <c r="A467" s="34" t="s">
        <v>53</v>
      </c>
      <c r="E467" s="35" t="s">
        <v>1720</v>
      </c>
    </row>
    <row r="468" spans="1:5" ht="51">
      <c r="A468" s="36" t="s">
        <v>55</v>
      </c>
      <c r="E468" s="37" t="s">
        <v>2679</v>
      </c>
    </row>
    <row r="469" spans="1:5" ht="12.75">
      <c r="A469" t="s">
        <v>56</v>
      </c>
      <c r="E469" s="35" t="s">
        <v>49</v>
      </c>
    </row>
    <row r="470" spans="1:16" ht="12.75">
      <c r="A470" s="25" t="s">
        <v>47</v>
      </c>
      <c s="29" t="s">
        <v>1624</v>
      </c>
      <c s="29" t="s">
        <v>2680</v>
      </c>
      <c s="25" t="s">
        <v>49</v>
      </c>
      <c s="30" t="s">
        <v>2681</v>
      </c>
      <c s="31" t="s">
        <v>121</v>
      </c>
      <c s="32">
        <v>5</v>
      </c>
      <c s="33">
        <v>0</v>
      </c>
      <c s="33">
        <f>ROUND(ROUND(H470,2)*ROUND(G470,3),2)</f>
      </c>
      <c s="31"/>
      <c r="O470">
        <f>(I470*21)/100</f>
      </c>
      <c t="s">
        <v>23</v>
      </c>
    </row>
    <row r="471" spans="1:5" ht="12.75">
      <c r="A471" s="34" t="s">
        <v>53</v>
      </c>
      <c r="E471" s="35" t="s">
        <v>2681</v>
      </c>
    </row>
    <row r="472" spans="1:5" ht="25.5">
      <c r="A472" s="36" t="s">
        <v>55</v>
      </c>
      <c r="E472" s="37" t="s">
        <v>2682</v>
      </c>
    </row>
    <row r="473" spans="1:5" ht="12.75">
      <c r="A473" t="s">
        <v>56</v>
      </c>
      <c r="E473" s="35" t="s">
        <v>49</v>
      </c>
    </row>
    <row r="474" spans="1:16" ht="12.75">
      <c r="A474" s="25" t="s">
        <v>47</v>
      </c>
      <c s="29" t="s">
        <v>1627</v>
      </c>
      <c s="29" t="s">
        <v>2683</v>
      </c>
      <c s="25" t="s">
        <v>49</v>
      </c>
      <c s="30" t="s">
        <v>1728</v>
      </c>
      <c s="31" t="s">
        <v>121</v>
      </c>
      <c s="32">
        <v>11</v>
      </c>
      <c s="33">
        <v>0</v>
      </c>
      <c s="33">
        <f>ROUND(ROUND(H474,2)*ROUND(G474,3),2)</f>
      </c>
      <c s="31"/>
      <c r="O474">
        <f>(I474*21)/100</f>
      </c>
      <c t="s">
        <v>23</v>
      </c>
    </row>
    <row r="475" spans="1:5" ht="12.75">
      <c r="A475" s="34" t="s">
        <v>53</v>
      </c>
      <c r="E475" s="35" t="s">
        <v>1728</v>
      </c>
    </row>
    <row r="476" spans="1:5" ht="25.5">
      <c r="A476" s="36" t="s">
        <v>55</v>
      </c>
      <c r="E476" s="37" t="s">
        <v>2684</v>
      </c>
    </row>
    <row r="477" spans="1:5" ht="12.75">
      <c r="A477" t="s">
        <v>56</v>
      </c>
      <c r="E477" s="35" t="s">
        <v>49</v>
      </c>
    </row>
    <row r="478" spans="1:16" ht="12.75">
      <c r="A478" s="25" t="s">
        <v>47</v>
      </c>
      <c s="29" t="s">
        <v>1630</v>
      </c>
      <c s="29" t="s">
        <v>2685</v>
      </c>
      <c s="25" t="s">
        <v>49</v>
      </c>
      <c s="30" t="s">
        <v>2370</v>
      </c>
      <c s="31" t="s">
        <v>121</v>
      </c>
      <c s="32">
        <v>100</v>
      </c>
      <c s="33">
        <v>0</v>
      </c>
      <c s="33">
        <f>ROUND(ROUND(H478,2)*ROUND(G478,3),2)</f>
      </c>
      <c s="31"/>
      <c r="O478">
        <f>(I478*21)/100</f>
      </c>
      <c t="s">
        <v>23</v>
      </c>
    </row>
    <row r="479" spans="1:5" ht="12.75">
      <c r="A479" s="34" t="s">
        <v>53</v>
      </c>
      <c r="E479" s="35" t="s">
        <v>2370</v>
      </c>
    </row>
    <row r="480" spans="1:5" ht="25.5">
      <c r="A480" s="36" t="s">
        <v>55</v>
      </c>
      <c r="E480" s="37" t="s">
        <v>2686</v>
      </c>
    </row>
    <row r="481" spans="1:5" ht="12.75">
      <c r="A481" t="s">
        <v>56</v>
      </c>
      <c r="E481" s="35" t="s">
        <v>49</v>
      </c>
    </row>
    <row r="482" spans="1:16" ht="25.5">
      <c r="A482" s="25" t="s">
        <v>47</v>
      </c>
      <c s="29" t="s">
        <v>1633</v>
      </c>
      <c s="29" t="s">
        <v>1747</v>
      </c>
      <c s="25" t="s">
        <v>49</v>
      </c>
      <c s="30" t="s">
        <v>1748</v>
      </c>
      <c s="31" t="s">
        <v>121</v>
      </c>
      <c s="32">
        <v>12</v>
      </c>
      <c s="33">
        <v>0</v>
      </c>
      <c s="33">
        <f>ROUND(ROUND(H482,2)*ROUND(G482,3),2)</f>
      </c>
      <c s="31" t="s">
        <v>1075</v>
      </c>
      <c r="O482">
        <f>(I482*21)/100</f>
      </c>
      <c t="s">
        <v>23</v>
      </c>
    </row>
    <row r="483" spans="1:5" ht="25.5">
      <c r="A483" s="34" t="s">
        <v>53</v>
      </c>
      <c r="E483" s="35" t="s">
        <v>1749</v>
      </c>
    </row>
    <row r="484" spans="1:5" ht="63.75">
      <c r="A484" s="36" t="s">
        <v>55</v>
      </c>
      <c r="E484" s="37" t="s">
        <v>2687</v>
      </c>
    </row>
    <row r="485" spans="1:5" ht="12.75">
      <c r="A485" t="s">
        <v>56</v>
      </c>
      <c r="E485" s="35" t="s">
        <v>49</v>
      </c>
    </row>
    <row r="486" spans="1:16" ht="12.75">
      <c r="A486" s="25" t="s">
        <v>47</v>
      </c>
      <c s="29" t="s">
        <v>1636</v>
      </c>
      <c s="29" t="s">
        <v>1752</v>
      </c>
      <c s="25" t="s">
        <v>49</v>
      </c>
      <c s="30" t="s">
        <v>1753</v>
      </c>
      <c s="31" t="s">
        <v>121</v>
      </c>
      <c s="32">
        <v>21</v>
      </c>
      <c s="33">
        <v>0</v>
      </c>
      <c s="33">
        <f>ROUND(ROUND(H486,2)*ROUND(G486,3),2)</f>
      </c>
      <c s="31" t="s">
        <v>1075</v>
      </c>
      <c r="O486">
        <f>(I486*21)/100</f>
      </c>
      <c t="s">
        <v>23</v>
      </c>
    </row>
    <row r="487" spans="1:5" ht="25.5">
      <c r="A487" s="34" t="s">
        <v>53</v>
      </c>
      <c r="E487" s="35" t="s">
        <v>1754</v>
      </c>
    </row>
    <row r="488" spans="1:5" ht="102">
      <c r="A488" s="36" t="s">
        <v>55</v>
      </c>
      <c r="E488" s="37" t="s">
        <v>2688</v>
      </c>
    </row>
    <row r="489" spans="1:5" ht="12.75">
      <c r="A489" t="s">
        <v>56</v>
      </c>
      <c r="E489" s="35" t="s">
        <v>49</v>
      </c>
    </row>
    <row r="490" spans="1:16" ht="25.5">
      <c r="A490" s="25" t="s">
        <v>47</v>
      </c>
      <c s="29" t="s">
        <v>1639</v>
      </c>
      <c s="29" t="s">
        <v>1762</v>
      </c>
      <c s="25" t="s">
        <v>49</v>
      </c>
      <c s="30" t="s">
        <v>1763</v>
      </c>
      <c s="31" t="s">
        <v>121</v>
      </c>
      <c s="32">
        <v>2</v>
      </c>
      <c s="33">
        <v>0</v>
      </c>
      <c s="33">
        <f>ROUND(ROUND(H490,2)*ROUND(G490,3),2)</f>
      </c>
      <c s="31" t="s">
        <v>1075</v>
      </c>
      <c r="O490">
        <f>(I490*21)/100</f>
      </c>
      <c t="s">
        <v>23</v>
      </c>
    </row>
    <row r="491" spans="1:5" ht="38.25">
      <c r="A491" s="34" t="s">
        <v>53</v>
      </c>
      <c r="E491" s="35" t="s">
        <v>1764</v>
      </c>
    </row>
    <row r="492" spans="1:5" ht="51">
      <c r="A492" s="36" t="s">
        <v>55</v>
      </c>
      <c r="E492" s="37" t="s">
        <v>2689</v>
      </c>
    </row>
    <row r="493" spans="1:5" ht="12.75">
      <c r="A493" t="s">
        <v>56</v>
      </c>
      <c r="E493" s="35" t="s">
        <v>49</v>
      </c>
    </row>
    <row r="494" spans="1:16" ht="12.75">
      <c r="A494" s="25" t="s">
        <v>47</v>
      </c>
      <c s="29" t="s">
        <v>1642</v>
      </c>
      <c s="29" t="s">
        <v>1767</v>
      </c>
      <c s="25" t="s">
        <v>49</v>
      </c>
      <c s="30" t="s">
        <v>1768</v>
      </c>
      <c s="31" t="s">
        <v>121</v>
      </c>
      <c s="32">
        <v>4</v>
      </c>
      <c s="33">
        <v>0</v>
      </c>
      <c s="33">
        <f>ROUND(ROUND(H494,2)*ROUND(G494,3),2)</f>
      </c>
      <c s="31" t="s">
        <v>1075</v>
      </c>
      <c r="O494">
        <f>(I494*21)/100</f>
      </c>
      <c t="s">
        <v>23</v>
      </c>
    </row>
    <row r="495" spans="1:5" ht="25.5">
      <c r="A495" s="34" t="s">
        <v>53</v>
      </c>
      <c r="E495" s="35" t="s">
        <v>1769</v>
      </c>
    </row>
    <row r="496" spans="1:5" ht="76.5">
      <c r="A496" s="36" t="s">
        <v>55</v>
      </c>
      <c r="E496" s="37" t="s">
        <v>2690</v>
      </c>
    </row>
    <row r="497" spans="1:5" ht="12.75">
      <c r="A497" t="s">
        <v>56</v>
      </c>
      <c r="E497" s="35" t="s">
        <v>49</v>
      </c>
    </row>
    <row r="498" spans="1:16" ht="25.5">
      <c r="A498" s="25" t="s">
        <v>47</v>
      </c>
      <c s="29" t="s">
        <v>1645</v>
      </c>
      <c s="29" t="s">
        <v>1772</v>
      </c>
      <c s="25" t="s">
        <v>49</v>
      </c>
      <c s="30" t="s">
        <v>1773</v>
      </c>
      <c s="31" t="s">
        <v>121</v>
      </c>
      <c s="32">
        <v>1</v>
      </c>
      <c s="33">
        <v>0</v>
      </c>
      <c s="33">
        <f>ROUND(ROUND(H498,2)*ROUND(G498,3),2)</f>
      </c>
      <c s="31" t="s">
        <v>1075</v>
      </c>
      <c r="O498">
        <f>(I498*21)/100</f>
      </c>
      <c t="s">
        <v>23</v>
      </c>
    </row>
    <row r="499" spans="1:5" ht="38.25">
      <c r="A499" s="34" t="s">
        <v>53</v>
      </c>
      <c r="E499" s="35" t="s">
        <v>1774</v>
      </c>
    </row>
    <row r="500" spans="1:5" ht="25.5">
      <c r="A500" s="36" t="s">
        <v>55</v>
      </c>
      <c r="E500" s="37" t="s">
        <v>2691</v>
      </c>
    </row>
    <row r="501" spans="1:5" ht="12.75">
      <c r="A501" t="s">
        <v>56</v>
      </c>
      <c r="E501" s="35" t="s">
        <v>49</v>
      </c>
    </row>
    <row r="502" spans="1:16" ht="12.75">
      <c r="A502" s="25" t="s">
        <v>47</v>
      </c>
      <c s="29" t="s">
        <v>1648</v>
      </c>
      <c s="29" t="s">
        <v>2378</v>
      </c>
      <c s="25" t="s">
        <v>49</v>
      </c>
      <c s="30" t="s">
        <v>2379</v>
      </c>
      <c s="31" t="s">
        <v>121</v>
      </c>
      <c s="32">
        <v>1</v>
      </c>
      <c s="33">
        <v>0</v>
      </c>
      <c s="33">
        <f>ROUND(ROUND(H502,2)*ROUND(G502,3),2)</f>
      </c>
      <c s="31" t="s">
        <v>1075</v>
      </c>
      <c r="O502">
        <f>(I502*21)/100</f>
      </c>
      <c t="s">
        <v>23</v>
      </c>
    </row>
    <row r="503" spans="1:5" ht="25.5">
      <c r="A503" s="34" t="s">
        <v>53</v>
      </c>
      <c r="E503" s="35" t="s">
        <v>2380</v>
      </c>
    </row>
    <row r="504" spans="1:5" ht="25.5">
      <c r="A504" s="36" t="s">
        <v>55</v>
      </c>
      <c r="E504" s="37" t="s">
        <v>2692</v>
      </c>
    </row>
    <row r="505" spans="1:5" ht="12.75">
      <c r="A505" t="s">
        <v>56</v>
      </c>
      <c r="E505" s="35" t="s">
        <v>49</v>
      </c>
    </row>
    <row r="506" spans="1:16" ht="25.5">
      <c r="A506" s="25" t="s">
        <v>47</v>
      </c>
      <c s="29" t="s">
        <v>1651</v>
      </c>
      <c s="29" t="s">
        <v>2384</v>
      </c>
      <c s="25" t="s">
        <v>49</v>
      </c>
      <c s="30" t="s">
        <v>2385</v>
      </c>
      <c s="31" t="s">
        <v>121</v>
      </c>
      <c s="32">
        <v>15</v>
      </c>
      <c s="33">
        <v>0</v>
      </c>
      <c s="33">
        <f>ROUND(ROUND(H506,2)*ROUND(G506,3),2)</f>
      </c>
      <c s="31" t="s">
        <v>1075</v>
      </c>
      <c r="O506">
        <f>(I506*21)/100</f>
      </c>
      <c t="s">
        <v>23</v>
      </c>
    </row>
    <row r="507" spans="1:5" ht="38.25">
      <c r="A507" s="34" t="s">
        <v>53</v>
      </c>
      <c r="E507" s="35" t="s">
        <v>2386</v>
      </c>
    </row>
    <row r="508" spans="1:5" ht="76.5">
      <c r="A508" s="36" t="s">
        <v>55</v>
      </c>
      <c r="E508" s="37" t="s">
        <v>2693</v>
      </c>
    </row>
    <row r="509" spans="1:5" ht="12.75">
      <c r="A509" t="s">
        <v>56</v>
      </c>
      <c r="E509" s="35" t="s">
        <v>49</v>
      </c>
    </row>
    <row r="510" spans="1:16" ht="12.75">
      <c r="A510" s="25" t="s">
        <v>47</v>
      </c>
      <c s="29" t="s">
        <v>1654</v>
      </c>
      <c s="29" t="s">
        <v>1807</v>
      </c>
      <c s="25" t="s">
        <v>49</v>
      </c>
      <c s="30" t="s">
        <v>1808</v>
      </c>
      <c s="31" t="s">
        <v>121</v>
      </c>
      <c s="32">
        <v>9</v>
      </c>
      <c s="33">
        <v>0</v>
      </c>
      <c s="33">
        <f>ROUND(ROUND(H510,2)*ROUND(G510,3),2)</f>
      </c>
      <c s="31" t="s">
        <v>1075</v>
      </c>
      <c r="O510">
        <f>(I510*21)/100</f>
      </c>
      <c t="s">
        <v>23</v>
      </c>
    </row>
    <row r="511" spans="1:5" ht="25.5">
      <c r="A511" s="34" t="s">
        <v>53</v>
      </c>
      <c r="E511" s="35" t="s">
        <v>1809</v>
      </c>
    </row>
    <row r="512" spans="1:5" ht="76.5">
      <c r="A512" s="36" t="s">
        <v>55</v>
      </c>
      <c r="E512" s="37" t="s">
        <v>2694</v>
      </c>
    </row>
    <row r="513" spans="1:5" ht="12.75">
      <c r="A513" t="s">
        <v>56</v>
      </c>
      <c r="E513" s="35" t="s">
        <v>49</v>
      </c>
    </row>
    <row r="514" spans="1:16" ht="25.5">
      <c r="A514" s="25" t="s">
        <v>47</v>
      </c>
      <c s="29" t="s">
        <v>1657</v>
      </c>
      <c s="29" t="s">
        <v>2695</v>
      </c>
      <c s="25" t="s">
        <v>49</v>
      </c>
      <c s="30" t="s">
        <v>2696</v>
      </c>
      <c s="31" t="s">
        <v>121</v>
      </c>
      <c s="32">
        <v>1</v>
      </c>
      <c s="33">
        <v>0</v>
      </c>
      <c s="33">
        <f>ROUND(ROUND(H514,2)*ROUND(G514,3),2)</f>
      </c>
      <c s="31" t="s">
        <v>1075</v>
      </c>
      <c r="O514">
        <f>(I514*21)/100</f>
      </c>
      <c t="s">
        <v>23</v>
      </c>
    </row>
    <row r="515" spans="1:5" ht="38.25">
      <c r="A515" s="34" t="s">
        <v>53</v>
      </c>
      <c r="E515" s="35" t="s">
        <v>2697</v>
      </c>
    </row>
    <row r="516" spans="1:5" ht="25.5">
      <c r="A516" s="36" t="s">
        <v>55</v>
      </c>
      <c r="E516" s="37" t="s">
        <v>2698</v>
      </c>
    </row>
    <row r="517" spans="1:5" ht="12.75">
      <c r="A517" t="s">
        <v>56</v>
      </c>
      <c r="E517" s="35" t="s">
        <v>49</v>
      </c>
    </row>
    <row r="518" spans="1:16" ht="12.75">
      <c r="A518" s="25" t="s">
        <v>47</v>
      </c>
      <c s="29" t="s">
        <v>1660</v>
      </c>
      <c s="29" t="s">
        <v>2389</v>
      </c>
      <c s="25" t="s">
        <v>49</v>
      </c>
      <c s="30" t="s">
        <v>2390</v>
      </c>
      <c s="31" t="s">
        <v>121</v>
      </c>
      <c s="32">
        <v>9</v>
      </c>
      <c s="33">
        <v>0</v>
      </c>
      <c s="33">
        <f>ROUND(ROUND(H518,2)*ROUND(G518,3),2)</f>
      </c>
      <c s="31" t="s">
        <v>1075</v>
      </c>
      <c r="O518">
        <f>(I518*21)/100</f>
      </c>
      <c t="s">
        <v>23</v>
      </c>
    </row>
    <row r="519" spans="1:5" ht="25.5">
      <c r="A519" s="34" t="s">
        <v>53</v>
      </c>
      <c r="E519" s="35" t="s">
        <v>2391</v>
      </c>
    </row>
    <row r="520" spans="1:5" ht="63.75">
      <c r="A520" s="36" t="s">
        <v>55</v>
      </c>
      <c r="E520" s="37" t="s">
        <v>2699</v>
      </c>
    </row>
    <row r="521" spans="1:5" ht="12.75">
      <c r="A521" t="s">
        <v>56</v>
      </c>
      <c r="E521" s="35" t="s">
        <v>49</v>
      </c>
    </row>
    <row r="522" spans="1:16" ht="12.75">
      <c r="A522" s="25" t="s">
        <v>47</v>
      </c>
      <c s="29" t="s">
        <v>1663</v>
      </c>
      <c s="29" t="s">
        <v>2700</v>
      </c>
      <c s="25" t="s">
        <v>49</v>
      </c>
      <c s="30" t="s">
        <v>2701</v>
      </c>
      <c s="31" t="s">
        <v>142</v>
      </c>
      <c s="32">
        <v>40</v>
      </c>
      <c s="33">
        <v>0</v>
      </c>
      <c s="33">
        <f>ROUND(ROUND(H522,2)*ROUND(G522,3),2)</f>
      </c>
      <c s="31" t="s">
        <v>1075</v>
      </c>
      <c r="O522">
        <f>(I522*21)/100</f>
      </c>
      <c t="s">
        <v>23</v>
      </c>
    </row>
    <row r="523" spans="1:5" ht="25.5">
      <c r="A523" s="34" t="s">
        <v>53</v>
      </c>
      <c r="E523" s="35" t="s">
        <v>2702</v>
      </c>
    </row>
    <row r="524" spans="1:5" ht="25.5">
      <c r="A524" s="36" t="s">
        <v>55</v>
      </c>
      <c r="E524" s="37" t="s">
        <v>2703</v>
      </c>
    </row>
    <row r="525" spans="1:5" ht="12.75">
      <c r="A525" t="s">
        <v>56</v>
      </c>
      <c r="E525" s="35" t="s">
        <v>49</v>
      </c>
    </row>
    <row r="526" spans="1:16" ht="12.75">
      <c r="A526" s="25" t="s">
        <v>47</v>
      </c>
      <c s="29" t="s">
        <v>1666</v>
      </c>
      <c s="29" t="s">
        <v>1837</v>
      </c>
      <c s="25" t="s">
        <v>49</v>
      </c>
      <c s="30" t="s">
        <v>1838</v>
      </c>
      <c s="31" t="s">
        <v>121</v>
      </c>
      <c s="32">
        <v>12</v>
      </c>
      <c s="33">
        <v>0</v>
      </c>
      <c s="33">
        <f>ROUND(ROUND(H526,2)*ROUND(G526,3),2)</f>
      </c>
      <c s="31" t="s">
        <v>1075</v>
      </c>
      <c r="O526">
        <f>(I526*21)/100</f>
      </c>
      <c t="s">
        <v>23</v>
      </c>
    </row>
    <row r="527" spans="1:5" ht="25.5">
      <c r="A527" s="34" t="s">
        <v>53</v>
      </c>
      <c r="E527" s="35" t="s">
        <v>1839</v>
      </c>
    </row>
    <row r="528" spans="1:5" ht="51">
      <c r="A528" s="36" t="s">
        <v>55</v>
      </c>
      <c r="E528" s="37" t="s">
        <v>2704</v>
      </c>
    </row>
    <row r="529" spans="1:5" ht="12.75">
      <c r="A529" t="s">
        <v>56</v>
      </c>
      <c r="E529" s="35" t="s">
        <v>49</v>
      </c>
    </row>
    <row r="530" spans="1:16" ht="12.75">
      <c r="A530" s="25" t="s">
        <v>47</v>
      </c>
      <c s="29" t="s">
        <v>1280</v>
      </c>
      <c s="29" t="s">
        <v>1847</v>
      </c>
      <c s="25" t="s">
        <v>49</v>
      </c>
      <c s="30" t="s">
        <v>1848</v>
      </c>
      <c s="31" t="s">
        <v>121</v>
      </c>
      <c s="32">
        <v>9</v>
      </c>
      <c s="33">
        <v>0</v>
      </c>
      <c s="33">
        <f>ROUND(ROUND(H530,2)*ROUND(G530,3),2)</f>
      </c>
      <c s="31" t="s">
        <v>1075</v>
      </c>
      <c r="O530">
        <f>(I530*21)/100</f>
      </c>
      <c t="s">
        <v>23</v>
      </c>
    </row>
    <row r="531" spans="1:5" ht="25.5">
      <c r="A531" s="34" t="s">
        <v>53</v>
      </c>
      <c r="E531" s="35" t="s">
        <v>1849</v>
      </c>
    </row>
    <row r="532" spans="1:5" ht="25.5">
      <c r="A532" s="36" t="s">
        <v>55</v>
      </c>
      <c r="E532" s="37" t="s">
        <v>2705</v>
      </c>
    </row>
    <row r="533" spans="1:5" ht="12.75">
      <c r="A533" t="s">
        <v>56</v>
      </c>
      <c r="E533" s="35" t="s">
        <v>49</v>
      </c>
    </row>
    <row r="534" spans="1:16" ht="12.75">
      <c r="A534" s="25" t="s">
        <v>47</v>
      </c>
      <c s="29" t="s">
        <v>1285</v>
      </c>
      <c s="29" t="s">
        <v>1852</v>
      </c>
      <c s="25" t="s">
        <v>49</v>
      </c>
      <c s="30" t="s">
        <v>1853</v>
      </c>
      <c s="31" t="s">
        <v>121</v>
      </c>
      <c s="32">
        <v>1</v>
      </c>
      <c s="33">
        <v>0</v>
      </c>
      <c s="33">
        <f>ROUND(ROUND(H534,2)*ROUND(G534,3),2)</f>
      </c>
      <c s="31" t="s">
        <v>1075</v>
      </c>
      <c r="O534">
        <f>(I534*21)/100</f>
      </c>
      <c t="s">
        <v>23</v>
      </c>
    </row>
    <row r="535" spans="1:5" ht="38.25">
      <c r="A535" s="34" t="s">
        <v>53</v>
      </c>
      <c r="E535" s="35" t="s">
        <v>1854</v>
      </c>
    </row>
    <row r="536" spans="1:5" ht="25.5">
      <c r="A536" s="36" t="s">
        <v>55</v>
      </c>
      <c r="E536" s="37" t="s">
        <v>2706</v>
      </c>
    </row>
    <row r="537" spans="1:5" ht="12.75">
      <c r="A537" t="s">
        <v>56</v>
      </c>
      <c r="E537" s="35" t="s">
        <v>49</v>
      </c>
    </row>
    <row r="538" spans="1:16" ht="12.75">
      <c r="A538" s="25" t="s">
        <v>47</v>
      </c>
      <c s="29" t="s">
        <v>1290</v>
      </c>
      <c s="29" t="s">
        <v>2421</v>
      </c>
      <c s="25" t="s">
        <v>49</v>
      </c>
      <c s="30" t="s">
        <v>2422</v>
      </c>
      <c s="31" t="s">
        <v>121</v>
      </c>
      <c s="32">
        <v>5</v>
      </c>
      <c s="33">
        <v>0</v>
      </c>
      <c s="33">
        <f>ROUND(ROUND(H538,2)*ROUND(G538,3),2)</f>
      </c>
      <c s="31" t="s">
        <v>1075</v>
      </c>
      <c r="O538">
        <f>(I538*21)/100</f>
      </c>
      <c t="s">
        <v>23</v>
      </c>
    </row>
    <row r="539" spans="1:5" ht="38.25">
      <c r="A539" s="34" t="s">
        <v>53</v>
      </c>
      <c r="E539" s="35" t="s">
        <v>2423</v>
      </c>
    </row>
    <row r="540" spans="1:5" ht="25.5">
      <c r="A540" s="36" t="s">
        <v>55</v>
      </c>
      <c r="E540" s="37" t="s">
        <v>2707</v>
      </c>
    </row>
    <row r="541" spans="1:5" ht="12.75">
      <c r="A541" t="s">
        <v>56</v>
      </c>
      <c r="E541" s="35" t="s">
        <v>49</v>
      </c>
    </row>
    <row r="542" spans="1:16" ht="12.75">
      <c r="A542" s="25" t="s">
        <v>47</v>
      </c>
      <c s="29" t="s">
        <v>1184</v>
      </c>
      <c s="29" t="s">
        <v>2708</v>
      </c>
      <c s="25" t="s">
        <v>49</v>
      </c>
      <c s="30" t="s">
        <v>2709</v>
      </c>
      <c s="31" t="s">
        <v>142</v>
      </c>
      <c s="32">
        <v>89</v>
      </c>
      <c s="33">
        <v>0</v>
      </c>
      <c s="33">
        <f>ROUND(ROUND(H542,2)*ROUND(G542,3),2)</f>
      </c>
      <c s="31" t="s">
        <v>1075</v>
      </c>
      <c r="O542">
        <f>(I542*21)/100</f>
      </c>
      <c t="s">
        <v>23</v>
      </c>
    </row>
    <row r="543" spans="1:5" ht="12.75">
      <c r="A543" s="34" t="s">
        <v>53</v>
      </c>
      <c r="E543" s="35" t="s">
        <v>2710</v>
      </c>
    </row>
    <row r="544" spans="1:5" ht="51">
      <c r="A544" s="36" t="s">
        <v>55</v>
      </c>
      <c r="E544" s="37" t="s">
        <v>2711</v>
      </c>
    </row>
    <row r="545" spans="1:5" ht="12.75">
      <c r="A545" t="s">
        <v>56</v>
      </c>
      <c r="E545" s="35" t="s">
        <v>49</v>
      </c>
    </row>
    <row r="546" spans="1:16" ht="12.75">
      <c r="A546" s="25" t="s">
        <v>47</v>
      </c>
      <c s="29" t="s">
        <v>1188</v>
      </c>
      <c s="29" t="s">
        <v>2712</v>
      </c>
      <c s="25" t="s">
        <v>49</v>
      </c>
      <c s="30" t="s">
        <v>2713</v>
      </c>
      <c s="31" t="s">
        <v>142</v>
      </c>
      <c s="32">
        <v>80.8</v>
      </c>
      <c s="33">
        <v>0</v>
      </c>
      <c s="33">
        <f>ROUND(ROUND(H546,2)*ROUND(G546,3),2)</f>
      </c>
      <c s="31" t="s">
        <v>1075</v>
      </c>
      <c r="O546">
        <f>(I546*21)/100</f>
      </c>
      <c t="s">
        <v>23</v>
      </c>
    </row>
    <row r="547" spans="1:5" ht="12.75">
      <c r="A547" s="34" t="s">
        <v>53</v>
      </c>
      <c r="E547" s="35" t="s">
        <v>2714</v>
      </c>
    </row>
    <row r="548" spans="1:5" ht="12.75">
      <c r="A548" s="36" t="s">
        <v>55</v>
      </c>
      <c r="E548" s="37" t="s">
        <v>2715</v>
      </c>
    </row>
    <row r="549" spans="1:5" ht="12.75">
      <c r="A549" t="s">
        <v>56</v>
      </c>
      <c r="E549" s="35" t="s">
        <v>49</v>
      </c>
    </row>
    <row r="550" spans="1:16" ht="12.75">
      <c r="A550" s="25" t="s">
        <v>47</v>
      </c>
      <c s="29" t="s">
        <v>1669</v>
      </c>
      <c s="29" t="s">
        <v>2716</v>
      </c>
      <c s="25" t="s">
        <v>49</v>
      </c>
      <c s="30" t="s">
        <v>2717</v>
      </c>
      <c s="31" t="s">
        <v>142</v>
      </c>
      <c s="32">
        <v>84.9</v>
      </c>
      <c s="33">
        <v>0</v>
      </c>
      <c s="33">
        <f>ROUND(ROUND(H550,2)*ROUND(G550,3),2)</f>
      </c>
      <c s="31" t="s">
        <v>1075</v>
      </c>
      <c r="O550">
        <f>(I550*21)/100</f>
      </c>
      <c t="s">
        <v>23</v>
      </c>
    </row>
    <row r="551" spans="1:5" ht="12.75">
      <c r="A551" s="34" t="s">
        <v>53</v>
      </c>
      <c r="E551" s="35" t="s">
        <v>2717</v>
      </c>
    </row>
    <row r="552" spans="1:5" ht="63.75">
      <c r="A552" s="36" t="s">
        <v>55</v>
      </c>
      <c r="E552" s="37" t="s">
        <v>2718</v>
      </c>
    </row>
    <row r="553" spans="1:5" ht="12.75">
      <c r="A553" t="s">
        <v>56</v>
      </c>
      <c r="E553" s="35" t="s">
        <v>49</v>
      </c>
    </row>
    <row r="554" spans="1:16" ht="12.75">
      <c r="A554" s="25" t="s">
        <v>47</v>
      </c>
      <c s="29" t="s">
        <v>1295</v>
      </c>
      <c s="29" t="s">
        <v>1895</v>
      </c>
      <c s="25" t="s">
        <v>49</v>
      </c>
      <c s="30" t="s">
        <v>1896</v>
      </c>
      <c s="31" t="s">
        <v>121</v>
      </c>
      <c s="32">
        <v>5</v>
      </c>
      <c s="33">
        <v>0</v>
      </c>
      <c s="33">
        <f>ROUND(ROUND(H554,2)*ROUND(G554,3),2)</f>
      </c>
      <c s="31" t="s">
        <v>1075</v>
      </c>
      <c r="O554">
        <f>(I554*21)/100</f>
      </c>
      <c t="s">
        <v>23</v>
      </c>
    </row>
    <row r="555" spans="1:5" ht="25.5">
      <c r="A555" s="34" t="s">
        <v>53</v>
      </c>
      <c r="E555" s="35" t="s">
        <v>1897</v>
      </c>
    </row>
    <row r="556" spans="1:5" ht="12.75">
      <c r="A556" s="36" t="s">
        <v>55</v>
      </c>
      <c r="E556" s="37" t="s">
        <v>49</v>
      </c>
    </row>
    <row r="557" spans="1:5" ht="12.75">
      <c r="A557" t="s">
        <v>56</v>
      </c>
      <c r="E557" s="35" t="s">
        <v>49</v>
      </c>
    </row>
    <row r="558" spans="1:16" ht="12.75">
      <c r="A558" s="25" t="s">
        <v>47</v>
      </c>
      <c s="29" t="s">
        <v>1298</v>
      </c>
      <c s="29" t="s">
        <v>1899</v>
      </c>
      <c s="25" t="s">
        <v>49</v>
      </c>
      <c s="30" t="s">
        <v>1900</v>
      </c>
      <c s="31" t="s">
        <v>142</v>
      </c>
      <c s="32">
        <v>552.04</v>
      </c>
      <c s="33">
        <v>0</v>
      </c>
      <c s="33">
        <f>ROUND(ROUND(H558,2)*ROUND(G558,3),2)</f>
      </c>
      <c s="31" t="s">
        <v>1075</v>
      </c>
      <c r="O558">
        <f>(I558*21)/100</f>
      </c>
      <c t="s">
        <v>23</v>
      </c>
    </row>
    <row r="559" spans="1:5" ht="12.75">
      <c r="A559" s="34" t="s">
        <v>53</v>
      </c>
      <c r="E559" s="35" t="s">
        <v>1901</v>
      </c>
    </row>
    <row r="560" spans="1:5" ht="12.75">
      <c r="A560" s="36" t="s">
        <v>55</v>
      </c>
      <c r="E560" s="37" t="s">
        <v>2719</v>
      </c>
    </row>
    <row r="561" spans="1:5" ht="12.75">
      <c r="A561" t="s">
        <v>56</v>
      </c>
      <c r="E561" s="35" t="s">
        <v>49</v>
      </c>
    </row>
    <row r="562" spans="1:16" ht="12.75">
      <c r="A562" s="25" t="s">
        <v>47</v>
      </c>
      <c s="29" t="s">
        <v>1304</v>
      </c>
      <c s="29" t="s">
        <v>1904</v>
      </c>
      <c s="25" t="s">
        <v>49</v>
      </c>
      <c s="30" t="s">
        <v>1905</v>
      </c>
      <c s="31" t="s">
        <v>142</v>
      </c>
      <c s="32">
        <v>276.02</v>
      </c>
      <c s="33">
        <v>0</v>
      </c>
      <c s="33">
        <f>ROUND(ROUND(H562,2)*ROUND(G562,3),2)</f>
      </c>
      <c s="31" t="s">
        <v>1075</v>
      </c>
      <c r="O562">
        <f>(I562*21)/100</f>
      </c>
      <c t="s">
        <v>23</v>
      </c>
    </row>
    <row r="563" spans="1:5" ht="12.75">
      <c r="A563" s="34" t="s">
        <v>53</v>
      </c>
      <c r="E563" s="35" t="s">
        <v>1906</v>
      </c>
    </row>
    <row r="564" spans="1:5" ht="12.75">
      <c r="A564" s="36" t="s">
        <v>55</v>
      </c>
      <c r="E564" s="37" t="s">
        <v>2720</v>
      </c>
    </row>
    <row r="565" spans="1:5" ht="12.75">
      <c r="A565" t="s">
        <v>56</v>
      </c>
      <c r="E565" s="35" t="s">
        <v>49</v>
      </c>
    </row>
    <row r="566" spans="1:16" ht="12.75">
      <c r="A566" s="25" t="s">
        <v>47</v>
      </c>
      <c s="29" t="s">
        <v>1309</v>
      </c>
      <c s="29" t="s">
        <v>2472</v>
      </c>
      <c s="25" t="s">
        <v>49</v>
      </c>
      <c s="30" t="s">
        <v>2721</v>
      </c>
      <c s="31" t="s">
        <v>142</v>
      </c>
      <c s="32">
        <v>30</v>
      </c>
      <c s="33">
        <v>0</v>
      </c>
      <c s="33">
        <f>ROUND(ROUND(H566,2)*ROUND(G566,3),2)</f>
      </c>
      <c s="31"/>
      <c r="O566">
        <f>(I566*21)/100</f>
      </c>
      <c t="s">
        <v>23</v>
      </c>
    </row>
    <row r="567" spans="1:5" ht="12.75">
      <c r="A567" s="34" t="s">
        <v>53</v>
      </c>
      <c r="E567" s="35" t="s">
        <v>49</v>
      </c>
    </row>
    <row r="568" spans="1:5" ht="25.5">
      <c r="A568" s="36" t="s">
        <v>55</v>
      </c>
      <c r="E568" s="37" t="s">
        <v>2722</v>
      </c>
    </row>
    <row r="569" spans="1:5" ht="12.75">
      <c r="A569" t="s">
        <v>56</v>
      </c>
      <c r="E569" s="35" t="s">
        <v>49</v>
      </c>
    </row>
    <row r="570" spans="1:16" ht="12.75">
      <c r="A570" s="25" t="s">
        <v>47</v>
      </c>
      <c s="29" t="s">
        <v>1314</v>
      </c>
      <c s="29" t="s">
        <v>2723</v>
      </c>
      <c s="25" t="s">
        <v>49</v>
      </c>
      <c s="30" t="s">
        <v>1961</v>
      </c>
      <c s="31" t="s">
        <v>126</v>
      </c>
      <c s="32">
        <v>0.6</v>
      </c>
      <c s="33">
        <v>0</v>
      </c>
      <c s="33">
        <f>ROUND(ROUND(H570,2)*ROUND(G570,3),2)</f>
      </c>
      <c s="31"/>
      <c r="O570">
        <f>(I570*21)/100</f>
      </c>
      <c t="s">
        <v>23</v>
      </c>
    </row>
    <row r="571" spans="1:5" ht="12.75">
      <c r="A571" s="34" t="s">
        <v>53</v>
      </c>
      <c r="E571" s="35" t="s">
        <v>1961</v>
      </c>
    </row>
    <row r="572" spans="1:5" ht="51">
      <c r="A572" s="36" t="s">
        <v>55</v>
      </c>
      <c r="E572" s="37" t="s">
        <v>2724</v>
      </c>
    </row>
    <row r="573" spans="1:5" ht="12.75">
      <c r="A573" t="s">
        <v>56</v>
      </c>
      <c r="E573" s="35" t="s">
        <v>49</v>
      </c>
    </row>
    <row r="574" spans="1:16" ht="12.75">
      <c r="A574" s="25" t="s">
        <v>47</v>
      </c>
      <c s="29" t="s">
        <v>1319</v>
      </c>
      <c s="29" t="s">
        <v>2725</v>
      </c>
      <c s="25" t="s">
        <v>49</v>
      </c>
      <c s="30" t="s">
        <v>1969</v>
      </c>
      <c s="31" t="s">
        <v>121</v>
      </c>
      <c s="32">
        <v>16</v>
      </c>
      <c s="33">
        <v>0</v>
      </c>
      <c s="33">
        <f>ROUND(ROUND(H574,2)*ROUND(G574,3),2)</f>
      </c>
      <c s="31"/>
      <c r="O574">
        <f>(I574*21)/100</f>
      </c>
      <c t="s">
        <v>23</v>
      </c>
    </row>
    <row r="575" spans="1:5" ht="12.75">
      <c r="A575" s="34" t="s">
        <v>53</v>
      </c>
      <c r="E575" s="35" t="s">
        <v>1970</v>
      </c>
    </row>
    <row r="576" spans="1:5" ht="25.5">
      <c r="A576" s="36" t="s">
        <v>55</v>
      </c>
      <c r="E576" s="37" t="s">
        <v>2726</v>
      </c>
    </row>
    <row r="577" spans="1:5" ht="12.75">
      <c r="A577" t="s">
        <v>56</v>
      </c>
      <c r="E577" s="35" t="s">
        <v>49</v>
      </c>
    </row>
    <row r="578" spans="1:16" ht="12.75">
      <c r="A578" s="25" t="s">
        <v>47</v>
      </c>
      <c s="29" t="s">
        <v>1324</v>
      </c>
      <c s="29" t="s">
        <v>2727</v>
      </c>
      <c s="25" t="s">
        <v>49</v>
      </c>
      <c s="30" t="s">
        <v>1974</v>
      </c>
      <c s="31" t="s">
        <v>121</v>
      </c>
      <c s="32">
        <v>9</v>
      </c>
      <c s="33">
        <v>0</v>
      </c>
      <c s="33">
        <f>ROUND(ROUND(H578,2)*ROUND(G578,3),2)</f>
      </c>
      <c s="31"/>
      <c r="O578">
        <f>(I578*21)/100</f>
      </c>
      <c t="s">
        <v>23</v>
      </c>
    </row>
    <row r="579" spans="1:5" ht="12.75">
      <c r="A579" s="34" t="s">
        <v>53</v>
      </c>
      <c r="E579" s="35" t="s">
        <v>1974</v>
      </c>
    </row>
    <row r="580" spans="1:5" ht="51">
      <c r="A580" s="36" t="s">
        <v>55</v>
      </c>
      <c r="E580" s="37" t="s">
        <v>2728</v>
      </c>
    </row>
    <row r="581" spans="1:5" ht="12.75">
      <c r="A581" t="s">
        <v>56</v>
      </c>
      <c r="E581" s="35" t="s">
        <v>49</v>
      </c>
    </row>
    <row r="582" spans="1:16" ht="12.75">
      <c r="A582" s="25" t="s">
        <v>47</v>
      </c>
      <c s="29" t="s">
        <v>1329</v>
      </c>
      <c s="29" t="s">
        <v>2729</v>
      </c>
      <c s="25" t="s">
        <v>49</v>
      </c>
      <c s="30" t="s">
        <v>1978</v>
      </c>
      <c s="31" t="s">
        <v>121</v>
      </c>
      <c s="32">
        <v>9</v>
      </c>
      <c s="33">
        <v>0</v>
      </c>
      <c s="33">
        <f>ROUND(ROUND(H582,2)*ROUND(G582,3),2)</f>
      </c>
      <c s="31"/>
      <c r="O582">
        <f>(I582*21)/100</f>
      </c>
      <c t="s">
        <v>23</v>
      </c>
    </row>
    <row r="583" spans="1:5" ht="12.75">
      <c r="A583" s="34" t="s">
        <v>53</v>
      </c>
      <c r="E583" s="35" t="s">
        <v>1978</v>
      </c>
    </row>
    <row r="584" spans="1:5" ht="25.5">
      <c r="A584" s="36" t="s">
        <v>55</v>
      </c>
      <c r="E584" s="37" t="s">
        <v>2705</v>
      </c>
    </row>
    <row r="585" spans="1:5" ht="12.75">
      <c r="A585" t="s">
        <v>56</v>
      </c>
      <c r="E585" s="35" t="s">
        <v>49</v>
      </c>
    </row>
    <row r="586" spans="1:16" ht="12.75">
      <c r="A586" s="25" t="s">
        <v>47</v>
      </c>
      <c s="29" t="s">
        <v>1333</v>
      </c>
      <c s="29" t="s">
        <v>2730</v>
      </c>
      <c s="25" t="s">
        <v>49</v>
      </c>
      <c s="30" t="s">
        <v>1982</v>
      </c>
      <c s="31" t="s">
        <v>121</v>
      </c>
      <c s="32">
        <v>40</v>
      </c>
      <c s="33">
        <v>0</v>
      </c>
      <c s="33">
        <f>ROUND(ROUND(H586,2)*ROUND(G586,3),2)</f>
      </c>
      <c s="31"/>
      <c r="O586">
        <f>(I586*21)/100</f>
      </c>
      <c t="s">
        <v>23</v>
      </c>
    </row>
    <row r="587" spans="1:5" ht="12.75">
      <c r="A587" s="34" t="s">
        <v>53</v>
      </c>
      <c r="E587" s="35" t="s">
        <v>1982</v>
      </c>
    </row>
    <row r="588" spans="1:5" ht="25.5">
      <c r="A588" s="36" t="s">
        <v>55</v>
      </c>
      <c r="E588" s="37" t="s">
        <v>2731</v>
      </c>
    </row>
    <row r="589" spans="1:5" ht="12.75">
      <c r="A589" t="s">
        <v>56</v>
      </c>
      <c r="E589" s="35" t="s">
        <v>49</v>
      </c>
    </row>
    <row r="590" spans="1:16" ht="12.75">
      <c r="A590" s="25" t="s">
        <v>47</v>
      </c>
      <c s="29" t="s">
        <v>1338</v>
      </c>
      <c s="29" t="s">
        <v>1985</v>
      </c>
      <c s="25" t="s">
        <v>49</v>
      </c>
      <c s="30" t="s">
        <v>1986</v>
      </c>
      <c s="31" t="s">
        <v>121</v>
      </c>
      <c s="32">
        <v>16</v>
      </c>
      <c s="33">
        <v>0</v>
      </c>
      <c s="33">
        <f>ROUND(ROUND(H590,2)*ROUND(G590,3),2)</f>
      </c>
      <c s="31" t="s">
        <v>1075</v>
      </c>
      <c r="O590">
        <f>(I590*21)/100</f>
      </c>
      <c t="s">
        <v>23</v>
      </c>
    </row>
    <row r="591" spans="1:5" ht="12.75">
      <c r="A591" s="34" t="s">
        <v>53</v>
      </c>
      <c r="E591" s="35" t="s">
        <v>1986</v>
      </c>
    </row>
    <row r="592" spans="1:5" ht="25.5">
      <c r="A592" s="36" t="s">
        <v>55</v>
      </c>
      <c r="E592" s="37" t="s">
        <v>2726</v>
      </c>
    </row>
    <row r="593" spans="1:5" ht="12.75">
      <c r="A593" t="s">
        <v>56</v>
      </c>
      <c r="E593" s="35" t="s">
        <v>49</v>
      </c>
    </row>
    <row r="594" spans="1:16" ht="12.75">
      <c r="A594" s="25" t="s">
        <v>47</v>
      </c>
      <c s="29" t="s">
        <v>1343</v>
      </c>
      <c s="29" t="s">
        <v>1989</v>
      </c>
      <c s="25" t="s">
        <v>49</v>
      </c>
      <c s="30" t="s">
        <v>1990</v>
      </c>
      <c s="31" t="s">
        <v>121</v>
      </c>
      <c s="32">
        <v>9</v>
      </c>
      <c s="33">
        <v>0</v>
      </c>
      <c s="33">
        <f>ROUND(ROUND(H594,2)*ROUND(G594,3),2)</f>
      </c>
      <c s="31" t="s">
        <v>1075</v>
      </c>
      <c r="O594">
        <f>(I594*21)/100</f>
      </c>
      <c t="s">
        <v>23</v>
      </c>
    </row>
    <row r="595" spans="1:5" ht="12.75">
      <c r="A595" s="34" t="s">
        <v>53</v>
      </c>
      <c r="E595" s="35" t="s">
        <v>1990</v>
      </c>
    </row>
    <row r="596" spans="1:5" ht="25.5">
      <c r="A596" s="36" t="s">
        <v>55</v>
      </c>
      <c r="E596" s="37" t="s">
        <v>2705</v>
      </c>
    </row>
    <row r="597" spans="1:5" ht="12.75">
      <c r="A597" t="s">
        <v>56</v>
      </c>
      <c r="E597" s="35" t="s">
        <v>49</v>
      </c>
    </row>
    <row r="598" spans="1:16" ht="12.75">
      <c r="A598" s="25" t="s">
        <v>47</v>
      </c>
      <c s="29" t="s">
        <v>1354</v>
      </c>
      <c s="29" t="s">
        <v>2002</v>
      </c>
      <c s="25" t="s">
        <v>49</v>
      </c>
      <c s="30" t="s">
        <v>2003</v>
      </c>
      <c s="31" t="s">
        <v>142</v>
      </c>
      <c s="32">
        <v>700</v>
      </c>
      <c s="33">
        <v>0</v>
      </c>
      <c s="33">
        <f>ROUND(ROUND(H598,2)*ROUND(G598,3),2)</f>
      </c>
      <c s="31" t="s">
        <v>1075</v>
      </c>
      <c r="O598">
        <f>(I598*21)/100</f>
      </c>
      <c t="s">
        <v>23</v>
      </c>
    </row>
    <row r="599" spans="1:5" ht="12.75">
      <c r="A599" s="34" t="s">
        <v>53</v>
      </c>
      <c r="E599" s="35" t="s">
        <v>2004</v>
      </c>
    </row>
    <row r="600" spans="1:5" ht="25.5">
      <c r="A600" s="36" t="s">
        <v>55</v>
      </c>
      <c r="E600" s="37" t="s">
        <v>2732</v>
      </c>
    </row>
    <row r="601" spans="1:5" ht="12.75">
      <c r="A601" t="s">
        <v>56</v>
      </c>
      <c r="E601" s="35" t="s">
        <v>49</v>
      </c>
    </row>
    <row r="602" spans="1:16" ht="12.75">
      <c r="A602" s="25" t="s">
        <v>47</v>
      </c>
      <c s="29" t="s">
        <v>1359</v>
      </c>
      <c s="29" t="s">
        <v>2007</v>
      </c>
      <c s="25" t="s">
        <v>49</v>
      </c>
      <c s="30" t="s">
        <v>2008</v>
      </c>
      <c s="31" t="s">
        <v>142</v>
      </c>
      <c s="32">
        <v>360</v>
      </c>
      <c s="33">
        <v>0</v>
      </c>
      <c s="33">
        <f>ROUND(ROUND(H602,2)*ROUND(G602,3),2)</f>
      </c>
      <c s="31" t="s">
        <v>1075</v>
      </c>
      <c r="O602">
        <f>(I602*21)/100</f>
      </c>
      <c t="s">
        <v>23</v>
      </c>
    </row>
    <row r="603" spans="1:5" ht="12.75">
      <c r="A603" s="34" t="s">
        <v>53</v>
      </c>
      <c r="E603" s="35" t="s">
        <v>2009</v>
      </c>
    </row>
    <row r="604" spans="1:5" ht="25.5">
      <c r="A604" s="36" t="s">
        <v>55</v>
      </c>
      <c r="E604" s="37" t="s">
        <v>2733</v>
      </c>
    </row>
    <row r="605" spans="1:5" ht="12.75">
      <c r="A605" t="s">
        <v>56</v>
      </c>
      <c r="E605" s="35" t="s">
        <v>49</v>
      </c>
    </row>
    <row r="606" spans="1:18" ht="12.75" customHeight="1">
      <c r="A606" s="6" t="s">
        <v>45</v>
      </c>
      <c s="6"/>
      <c s="39" t="s">
        <v>2033</v>
      </c>
      <c s="6"/>
      <c s="27" t="s">
        <v>2034</v>
      </c>
      <c s="6"/>
      <c s="6"/>
      <c s="6"/>
      <c s="40">
        <f>0+Q606</f>
      </c>
      <c s="6"/>
      <c r="O606">
        <f>0+R606</f>
      </c>
      <c r="Q606">
        <f>0+I607+I611+I615+I619+I623+I627</f>
      </c>
      <c>
        <f>0+O607+O611+O615+O619+O623+O627</f>
      </c>
    </row>
    <row r="607" spans="1:16" ht="12.75">
      <c r="A607" s="25" t="s">
        <v>47</v>
      </c>
      <c s="29" t="s">
        <v>1364</v>
      </c>
      <c s="29" t="s">
        <v>2049</v>
      </c>
      <c s="25" t="s">
        <v>49</v>
      </c>
      <c s="30" t="s">
        <v>2050</v>
      </c>
      <c s="31" t="s">
        <v>104</v>
      </c>
      <c s="32">
        <v>39.36</v>
      </c>
      <c s="33">
        <v>0</v>
      </c>
      <c s="33">
        <f>ROUND(ROUND(H607,2)*ROUND(G607,3),2)</f>
      </c>
      <c s="31" t="s">
        <v>1075</v>
      </c>
      <c r="O607">
        <f>(I607*21)/100</f>
      </c>
      <c t="s">
        <v>23</v>
      </c>
    </row>
    <row r="608" spans="1:5" ht="25.5">
      <c r="A608" s="34" t="s">
        <v>53</v>
      </c>
      <c r="E608" s="35" t="s">
        <v>2051</v>
      </c>
    </row>
    <row r="609" spans="1:5" ht="12.75">
      <c r="A609" s="36" t="s">
        <v>55</v>
      </c>
      <c r="E609" s="37" t="s">
        <v>2734</v>
      </c>
    </row>
    <row r="610" spans="1:5" ht="12.75">
      <c r="A610" t="s">
        <v>56</v>
      </c>
      <c r="E610" s="35" t="s">
        <v>49</v>
      </c>
    </row>
    <row r="611" spans="1:16" ht="12.75">
      <c r="A611" s="25" t="s">
        <v>47</v>
      </c>
      <c s="29" t="s">
        <v>1369</v>
      </c>
      <c s="29" t="s">
        <v>2053</v>
      </c>
      <c s="25" t="s">
        <v>49</v>
      </c>
      <c s="30" t="s">
        <v>2054</v>
      </c>
      <c s="31" t="s">
        <v>104</v>
      </c>
      <c s="32">
        <v>354.24</v>
      </c>
      <c s="33">
        <v>0</v>
      </c>
      <c s="33">
        <f>ROUND(ROUND(H611,2)*ROUND(G611,3),2)</f>
      </c>
      <c s="31" t="s">
        <v>1075</v>
      </c>
      <c r="O611">
        <f>(I611*21)/100</f>
      </c>
      <c t="s">
        <v>23</v>
      </c>
    </row>
    <row r="612" spans="1:5" ht="25.5">
      <c r="A612" s="34" t="s">
        <v>53</v>
      </c>
      <c r="E612" s="35" t="s">
        <v>2055</v>
      </c>
    </row>
    <row r="613" spans="1:5" ht="25.5">
      <c r="A613" s="36" t="s">
        <v>55</v>
      </c>
      <c r="E613" s="37" t="s">
        <v>2735</v>
      </c>
    </row>
    <row r="614" spans="1:5" ht="12.75">
      <c r="A614" t="s">
        <v>56</v>
      </c>
      <c r="E614" s="35" t="s">
        <v>49</v>
      </c>
    </row>
    <row r="615" spans="1:16" ht="12.75">
      <c r="A615" s="25" t="s">
        <v>47</v>
      </c>
      <c s="29" t="s">
        <v>1374</v>
      </c>
      <c s="29" t="s">
        <v>2736</v>
      </c>
      <c s="25" t="s">
        <v>49</v>
      </c>
      <c s="30" t="s">
        <v>2737</v>
      </c>
      <c s="31" t="s">
        <v>104</v>
      </c>
      <c s="32">
        <v>4.784</v>
      </c>
      <c s="33">
        <v>0</v>
      </c>
      <c s="33">
        <f>ROUND(ROUND(H615,2)*ROUND(G615,3),2)</f>
      </c>
      <c s="31" t="s">
        <v>1075</v>
      </c>
      <c r="O615">
        <f>(I615*21)/100</f>
      </c>
      <c t="s">
        <v>23</v>
      </c>
    </row>
    <row r="616" spans="1:5" ht="25.5">
      <c r="A616" s="34" t="s">
        <v>53</v>
      </c>
      <c r="E616" s="35" t="s">
        <v>2738</v>
      </c>
    </row>
    <row r="617" spans="1:5" ht="12.75">
      <c r="A617" s="36" t="s">
        <v>55</v>
      </c>
      <c r="E617" s="37" t="s">
        <v>49</v>
      </c>
    </row>
    <row r="618" spans="1:5" ht="12.75">
      <c r="A618" t="s">
        <v>56</v>
      </c>
      <c r="E618" s="35" t="s">
        <v>49</v>
      </c>
    </row>
    <row r="619" spans="1:16" ht="12.75">
      <c r="A619" s="25" t="s">
        <v>47</v>
      </c>
      <c s="29" t="s">
        <v>1385</v>
      </c>
      <c s="29" t="s">
        <v>2739</v>
      </c>
      <c s="25" t="s">
        <v>49</v>
      </c>
      <c s="30" t="s">
        <v>2740</v>
      </c>
      <c s="31" t="s">
        <v>104</v>
      </c>
      <c s="32">
        <v>43.056</v>
      </c>
      <c s="33">
        <v>0</v>
      </c>
      <c s="33">
        <f>ROUND(ROUND(H619,2)*ROUND(G619,3),2)</f>
      </c>
      <c s="31" t="s">
        <v>1075</v>
      </c>
      <c r="O619">
        <f>(I619*21)/100</f>
      </c>
      <c t="s">
        <v>23</v>
      </c>
    </row>
    <row r="620" spans="1:5" ht="25.5">
      <c r="A620" s="34" t="s">
        <v>53</v>
      </c>
      <c r="E620" s="35" t="s">
        <v>2055</v>
      </c>
    </row>
    <row r="621" spans="1:5" ht="25.5">
      <c r="A621" s="36" t="s">
        <v>55</v>
      </c>
      <c r="E621" s="37" t="s">
        <v>2741</v>
      </c>
    </row>
    <row r="622" spans="1:5" ht="12.75">
      <c r="A622" t="s">
        <v>56</v>
      </c>
      <c r="E622" s="35" t="s">
        <v>49</v>
      </c>
    </row>
    <row r="623" spans="1:16" ht="12.75">
      <c r="A623" s="25" t="s">
        <v>47</v>
      </c>
      <c s="29" t="s">
        <v>1388</v>
      </c>
      <c s="29" t="s">
        <v>2742</v>
      </c>
      <c s="25" t="s">
        <v>49</v>
      </c>
      <c s="30" t="s">
        <v>2743</v>
      </c>
      <c s="31" t="s">
        <v>104</v>
      </c>
      <c s="32">
        <v>31.38</v>
      </c>
      <c s="33">
        <v>0</v>
      </c>
      <c s="33">
        <f>ROUND(ROUND(H623,2)*ROUND(G623,3),2)</f>
      </c>
      <c s="31" t="s">
        <v>1075</v>
      </c>
      <c r="O623">
        <f>(I623*21)/100</f>
      </c>
      <c t="s">
        <v>23</v>
      </c>
    </row>
    <row r="624" spans="1:5" ht="25.5">
      <c r="A624" s="34" t="s">
        <v>53</v>
      </c>
      <c r="E624" s="35" t="s">
        <v>2744</v>
      </c>
    </row>
    <row r="625" spans="1:5" ht="12.75">
      <c r="A625" s="36" t="s">
        <v>55</v>
      </c>
      <c r="E625" s="37" t="s">
        <v>49</v>
      </c>
    </row>
    <row r="626" spans="1:5" ht="12.75">
      <c r="A626" t="s">
        <v>56</v>
      </c>
      <c r="E626" s="35" t="s">
        <v>49</v>
      </c>
    </row>
    <row r="627" spans="1:16" ht="25.5">
      <c r="A627" s="25" t="s">
        <v>47</v>
      </c>
      <c s="29" t="s">
        <v>1399</v>
      </c>
      <c s="29" t="s">
        <v>2058</v>
      </c>
      <c s="25" t="s">
        <v>49</v>
      </c>
      <c s="30" t="s">
        <v>2059</v>
      </c>
      <c s="31" t="s">
        <v>104</v>
      </c>
      <c s="32">
        <v>4.784</v>
      </c>
      <c s="33">
        <v>0</v>
      </c>
      <c s="33">
        <f>ROUND(ROUND(H627,2)*ROUND(G627,3),2)</f>
      </c>
      <c s="31" t="s">
        <v>1075</v>
      </c>
      <c r="O627">
        <f>(I627*21)/100</f>
      </c>
      <c t="s">
        <v>23</v>
      </c>
    </row>
    <row r="628" spans="1:5" ht="25.5">
      <c r="A628" s="34" t="s">
        <v>53</v>
      </c>
      <c r="E628" s="35" t="s">
        <v>2060</v>
      </c>
    </row>
    <row r="629" spans="1:5" ht="12.75">
      <c r="A629" s="36" t="s">
        <v>55</v>
      </c>
      <c r="E629" s="37" t="s">
        <v>49</v>
      </c>
    </row>
    <row r="630" spans="1:5" ht="12.75">
      <c r="A630" t="s">
        <v>56</v>
      </c>
      <c r="E630" s="35" t="s">
        <v>49</v>
      </c>
    </row>
    <row r="631" spans="1:18" ht="12.75" customHeight="1">
      <c r="A631" s="6" t="s">
        <v>45</v>
      </c>
      <c s="6"/>
      <c s="39" t="s">
        <v>2061</v>
      </c>
      <c s="6"/>
      <c s="27" t="s">
        <v>2062</v>
      </c>
      <c s="6"/>
      <c s="6"/>
      <c s="6"/>
      <c s="40">
        <f>0+Q631</f>
      </c>
      <c s="6"/>
      <c r="O631">
        <f>0+R631</f>
      </c>
      <c r="Q631">
        <f>0+I632</f>
      </c>
      <c>
        <f>0+O632</f>
      </c>
    </row>
    <row r="632" spans="1:16" ht="12.75">
      <c r="A632" s="25" t="s">
        <v>47</v>
      </c>
      <c s="29" t="s">
        <v>1403</v>
      </c>
      <c s="29" t="s">
        <v>2064</v>
      </c>
      <c s="25" t="s">
        <v>49</v>
      </c>
      <c s="30" t="s">
        <v>2065</v>
      </c>
      <c s="31" t="s">
        <v>104</v>
      </c>
      <c s="32">
        <v>32</v>
      </c>
      <c s="33">
        <v>0</v>
      </c>
      <c s="33">
        <f>ROUND(ROUND(H632,2)*ROUND(G632,3),2)</f>
      </c>
      <c s="31" t="s">
        <v>1075</v>
      </c>
      <c r="O632">
        <f>(I632*21)/100</f>
      </c>
      <c t="s">
        <v>23</v>
      </c>
    </row>
    <row r="633" spans="1:5" ht="25.5">
      <c r="A633" s="34" t="s">
        <v>53</v>
      </c>
      <c r="E633" s="35" t="s">
        <v>2066</v>
      </c>
    </row>
    <row r="634" spans="1:5" ht="12.75">
      <c r="A634" s="36" t="s">
        <v>55</v>
      </c>
      <c r="E634" s="37" t="s">
        <v>49</v>
      </c>
    </row>
    <row r="635" spans="1:5" ht="12.75">
      <c r="A635" t="s">
        <v>56</v>
      </c>
      <c r="E63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0+O8+O69+O74+O95+O112+O149+O178+O203+O216+O433+O442+O455</f>
      </c>
      <c t="s">
        <v>22</v>
      </c>
    </row>
    <row r="3" spans="1:16" ht="15" customHeight="1">
      <c r="A3" t="s">
        <v>12</v>
      </c>
      <c s="12" t="s">
        <v>14</v>
      </c>
      <c s="13" t="s">
        <v>15</v>
      </c>
      <c s="1"/>
      <c s="14" t="s">
        <v>16</v>
      </c>
      <c s="1"/>
      <c s="9"/>
      <c s="8" t="s">
        <v>2745</v>
      </c>
      <c s="41">
        <f>0+I8+I69+I74+I95+I112+I149+I178+I203+I216+I433+I442+I455</f>
      </c>
      <c s="10"/>
      <c r="O3" t="s">
        <v>19</v>
      </c>
      <c t="s">
        <v>23</v>
      </c>
    </row>
    <row r="4" spans="1:16" ht="15" customHeight="1">
      <c r="A4" t="s">
        <v>17</v>
      </c>
      <c s="16" t="s">
        <v>18</v>
      </c>
      <c s="17" t="s">
        <v>2745</v>
      </c>
      <c s="6"/>
      <c s="18" t="s">
        <v>2746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1076</v>
      </c>
      <c s="25" t="s">
        <v>49</v>
      </c>
      <c s="30" t="s">
        <v>1077</v>
      </c>
      <c s="31" t="s">
        <v>116</v>
      </c>
      <c s="32">
        <v>9.6</v>
      </c>
      <c s="33">
        <v>0</v>
      </c>
      <c s="33">
        <f>ROUND(ROUND(H9,2)*ROUND(G9,3),2)</f>
      </c>
      <c s="31" t="s">
        <v>1075</v>
      </c>
      <c r="O9">
        <f>(I9*21)/100</f>
      </c>
      <c t="s">
        <v>23</v>
      </c>
    </row>
    <row r="10" spans="1:5" ht="38.25">
      <c r="A10" s="34" t="s">
        <v>53</v>
      </c>
      <c r="E10" s="35" t="s">
        <v>1078</v>
      </c>
    </row>
    <row r="11" spans="1:5" ht="25.5">
      <c r="A11" s="36" t="s">
        <v>55</v>
      </c>
      <c r="E11" s="37" t="s">
        <v>2747</v>
      </c>
    </row>
    <row r="12" spans="1:5" ht="12.75">
      <c r="A12" t="s">
        <v>56</v>
      </c>
      <c r="E12" s="35" t="s">
        <v>49</v>
      </c>
    </row>
    <row r="13" spans="1:16" ht="12.75">
      <c r="A13" s="25" t="s">
        <v>47</v>
      </c>
      <c s="29" t="s">
        <v>23</v>
      </c>
      <c s="29" t="s">
        <v>1098</v>
      </c>
      <c s="25" t="s">
        <v>49</v>
      </c>
      <c s="30" t="s">
        <v>1099</v>
      </c>
      <c s="31" t="s">
        <v>142</v>
      </c>
      <c s="32">
        <v>3</v>
      </c>
      <c s="33">
        <v>0</v>
      </c>
      <c s="33">
        <f>ROUND(ROUND(H13,2)*ROUND(G13,3),2)</f>
      </c>
      <c s="31" t="s">
        <v>1075</v>
      </c>
      <c r="O13">
        <f>(I13*21)/100</f>
      </c>
      <c t="s">
        <v>23</v>
      </c>
    </row>
    <row r="14" spans="1:5" ht="63.75">
      <c r="A14" s="34" t="s">
        <v>53</v>
      </c>
      <c r="E14" s="35" t="s">
        <v>1100</v>
      </c>
    </row>
    <row r="15" spans="1:5" ht="12.75">
      <c r="A15" s="36" t="s">
        <v>55</v>
      </c>
      <c r="E15" s="37" t="s">
        <v>2748</v>
      </c>
    </row>
    <row r="16" spans="1:5" ht="12.75">
      <c r="A16" t="s">
        <v>56</v>
      </c>
      <c r="E16" s="35" t="s">
        <v>49</v>
      </c>
    </row>
    <row r="17" spans="1:16" ht="25.5">
      <c r="A17" s="25" t="s">
        <v>47</v>
      </c>
      <c s="29" t="s">
        <v>22</v>
      </c>
      <c s="29" t="s">
        <v>2749</v>
      </c>
      <c s="25" t="s">
        <v>49</v>
      </c>
      <c s="30" t="s">
        <v>2750</v>
      </c>
      <c s="31" t="s">
        <v>126</v>
      </c>
      <c s="32">
        <v>90.556</v>
      </c>
      <c s="33">
        <v>0</v>
      </c>
      <c s="33">
        <f>ROUND(ROUND(H17,2)*ROUND(G17,3),2)</f>
      </c>
      <c s="31" t="s">
        <v>1075</v>
      </c>
      <c r="O17">
        <f>(I17*21)/100</f>
      </c>
      <c t="s">
        <v>23</v>
      </c>
    </row>
    <row r="18" spans="1:5" ht="38.25">
      <c r="A18" s="34" t="s">
        <v>53</v>
      </c>
      <c r="E18" s="35" t="s">
        <v>2751</v>
      </c>
    </row>
    <row r="19" spans="1:5" ht="76.5">
      <c r="A19" s="36" t="s">
        <v>55</v>
      </c>
      <c r="E19" s="37" t="s">
        <v>2752</v>
      </c>
    </row>
    <row r="20" spans="1:5" ht="12.75">
      <c r="A20" t="s">
        <v>56</v>
      </c>
      <c r="E20" s="35" t="s">
        <v>49</v>
      </c>
    </row>
    <row r="21" spans="1:16" ht="12.75">
      <c r="A21" s="25" t="s">
        <v>47</v>
      </c>
      <c s="29" t="s">
        <v>33</v>
      </c>
      <c s="29" t="s">
        <v>1118</v>
      </c>
      <c s="25" t="s">
        <v>49</v>
      </c>
      <c s="30" t="s">
        <v>1119</v>
      </c>
      <c s="31" t="s">
        <v>126</v>
      </c>
      <c s="32">
        <v>5.28</v>
      </c>
      <c s="33">
        <v>0</v>
      </c>
      <c s="33">
        <f>ROUND(ROUND(H21,2)*ROUND(G21,3),2)</f>
      </c>
      <c s="31" t="s">
        <v>1075</v>
      </c>
      <c r="O21">
        <f>(I21*21)/100</f>
      </c>
      <c t="s">
        <v>23</v>
      </c>
    </row>
    <row r="22" spans="1:5" ht="25.5">
      <c r="A22" s="34" t="s">
        <v>53</v>
      </c>
      <c r="E22" s="35" t="s">
        <v>1120</v>
      </c>
    </row>
    <row r="23" spans="1:5" ht="12.75">
      <c r="A23" s="36" t="s">
        <v>55</v>
      </c>
      <c r="E23" s="37" t="s">
        <v>2753</v>
      </c>
    </row>
    <row r="24" spans="1:5" ht="12.75">
      <c r="A24" t="s">
        <v>56</v>
      </c>
      <c r="E24" s="35" t="s">
        <v>49</v>
      </c>
    </row>
    <row r="25" spans="1:16" ht="12.75">
      <c r="A25" s="25" t="s">
        <v>47</v>
      </c>
      <c s="29" t="s">
        <v>35</v>
      </c>
      <c s="29" t="s">
        <v>1122</v>
      </c>
      <c s="25" t="s">
        <v>49</v>
      </c>
      <c s="30" t="s">
        <v>1123</v>
      </c>
      <c s="31" t="s">
        <v>116</v>
      </c>
      <c s="32">
        <v>5.2</v>
      </c>
      <c s="33">
        <v>0</v>
      </c>
      <c s="33">
        <f>ROUND(ROUND(H25,2)*ROUND(G25,3),2)</f>
      </c>
      <c s="31" t="s">
        <v>1075</v>
      </c>
      <c r="O25">
        <f>(I25*21)/100</f>
      </c>
      <c t="s">
        <v>23</v>
      </c>
    </row>
    <row r="26" spans="1:5" ht="25.5">
      <c r="A26" s="34" t="s">
        <v>53</v>
      </c>
      <c r="E26" s="35" t="s">
        <v>1124</v>
      </c>
    </row>
    <row r="27" spans="1:5" ht="12.75">
      <c r="A27" s="36" t="s">
        <v>55</v>
      </c>
      <c r="E27" s="37" t="s">
        <v>2754</v>
      </c>
    </row>
    <row r="28" spans="1:5" ht="12.75">
      <c r="A28" t="s">
        <v>56</v>
      </c>
      <c r="E28" s="35" t="s">
        <v>49</v>
      </c>
    </row>
    <row r="29" spans="1:16" ht="12.75">
      <c r="A29" s="25" t="s">
        <v>47</v>
      </c>
      <c s="29" t="s">
        <v>37</v>
      </c>
      <c s="29" t="s">
        <v>1126</v>
      </c>
      <c s="25" t="s">
        <v>49</v>
      </c>
      <c s="30" t="s">
        <v>1127</v>
      </c>
      <c s="31" t="s">
        <v>116</v>
      </c>
      <c s="32">
        <v>64.98</v>
      </c>
      <c s="33">
        <v>0</v>
      </c>
      <c s="33">
        <f>ROUND(ROUND(H29,2)*ROUND(G29,3),2)</f>
      </c>
      <c s="31" t="s">
        <v>1075</v>
      </c>
      <c r="O29">
        <f>(I29*21)/100</f>
      </c>
      <c t="s">
        <v>23</v>
      </c>
    </row>
    <row r="30" spans="1:5" ht="25.5">
      <c r="A30" s="34" t="s">
        <v>53</v>
      </c>
      <c r="E30" s="35" t="s">
        <v>1128</v>
      </c>
    </row>
    <row r="31" spans="1:5" ht="12.75">
      <c r="A31" s="36" t="s">
        <v>55</v>
      </c>
      <c r="E31" s="37" t="s">
        <v>2755</v>
      </c>
    </row>
    <row r="32" spans="1:5" ht="12.75">
      <c r="A32" t="s">
        <v>56</v>
      </c>
      <c r="E32" s="35" t="s">
        <v>49</v>
      </c>
    </row>
    <row r="33" spans="1:16" ht="12.75">
      <c r="A33" s="25" t="s">
        <v>47</v>
      </c>
      <c s="29" t="s">
        <v>73</v>
      </c>
      <c s="29" t="s">
        <v>1130</v>
      </c>
      <c s="25" t="s">
        <v>49</v>
      </c>
      <c s="30" t="s">
        <v>1131</v>
      </c>
      <c s="31" t="s">
        <v>116</v>
      </c>
      <c s="32">
        <v>5.2</v>
      </c>
      <c s="33">
        <v>0</v>
      </c>
      <c s="33">
        <f>ROUND(ROUND(H33,2)*ROUND(G33,3),2)</f>
      </c>
      <c s="31" t="s">
        <v>1075</v>
      </c>
      <c r="O33">
        <f>(I33*21)/100</f>
      </c>
      <c t="s">
        <v>23</v>
      </c>
    </row>
    <row r="34" spans="1:5" ht="25.5">
      <c r="A34" s="34" t="s">
        <v>53</v>
      </c>
      <c r="E34" s="35" t="s">
        <v>1132</v>
      </c>
    </row>
    <row r="35" spans="1:5" ht="12.75">
      <c r="A35" s="36" t="s">
        <v>55</v>
      </c>
      <c r="E35" s="37" t="s">
        <v>49</v>
      </c>
    </row>
    <row r="36" spans="1:5" ht="12.75">
      <c r="A36" t="s">
        <v>56</v>
      </c>
      <c r="E36" s="35" t="s">
        <v>49</v>
      </c>
    </row>
    <row r="37" spans="1:16" ht="12.75">
      <c r="A37" s="25" t="s">
        <v>47</v>
      </c>
      <c s="29" t="s">
        <v>77</v>
      </c>
      <c s="29" t="s">
        <v>1133</v>
      </c>
      <c s="25" t="s">
        <v>49</v>
      </c>
      <c s="30" t="s">
        <v>1134</v>
      </c>
      <c s="31" t="s">
        <v>116</v>
      </c>
      <c s="32">
        <v>64.98</v>
      </c>
      <c s="33">
        <v>0</v>
      </c>
      <c s="33">
        <f>ROUND(ROUND(H37,2)*ROUND(G37,3),2)</f>
      </c>
      <c s="31" t="s">
        <v>1075</v>
      </c>
      <c r="O37">
        <f>(I37*21)/100</f>
      </c>
      <c t="s">
        <v>23</v>
      </c>
    </row>
    <row r="38" spans="1:5" ht="25.5">
      <c r="A38" s="34" t="s">
        <v>53</v>
      </c>
      <c r="E38" s="35" t="s">
        <v>1135</v>
      </c>
    </row>
    <row r="39" spans="1:5" ht="12.75">
      <c r="A39" s="36" t="s">
        <v>55</v>
      </c>
      <c r="E39" s="37" t="s">
        <v>49</v>
      </c>
    </row>
    <row r="40" spans="1:5" ht="12.75">
      <c r="A40" t="s">
        <v>56</v>
      </c>
      <c r="E40" s="35" t="s">
        <v>49</v>
      </c>
    </row>
    <row r="41" spans="1:16" ht="25.5">
      <c r="A41" s="25" t="s">
        <v>47</v>
      </c>
      <c s="29" t="s">
        <v>40</v>
      </c>
      <c s="29" t="s">
        <v>1153</v>
      </c>
      <c s="25" t="s">
        <v>49</v>
      </c>
      <c s="30" t="s">
        <v>1154</v>
      </c>
      <c s="31" t="s">
        <v>126</v>
      </c>
      <c s="32">
        <v>90.556</v>
      </c>
      <c s="33">
        <v>0</v>
      </c>
      <c s="33">
        <f>ROUND(ROUND(H41,2)*ROUND(G41,3),2)</f>
      </c>
      <c s="31" t="s">
        <v>1075</v>
      </c>
      <c r="O41">
        <f>(I41*21)/100</f>
      </c>
      <c t="s">
        <v>23</v>
      </c>
    </row>
    <row r="42" spans="1:5" ht="38.25">
      <c r="A42" s="34" t="s">
        <v>53</v>
      </c>
      <c r="E42" s="35" t="s">
        <v>1155</v>
      </c>
    </row>
    <row r="43" spans="1:5" ht="25.5">
      <c r="A43" s="36" t="s">
        <v>55</v>
      </c>
      <c r="E43" s="37" t="s">
        <v>2756</v>
      </c>
    </row>
    <row r="44" spans="1:5" ht="12.75">
      <c r="A44" t="s">
        <v>56</v>
      </c>
      <c r="E44" s="35" t="s">
        <v>49</v>
      </c>
    </row>
    <row r="45" spans="1:16" ht="25.5">
      <c r="A45" s="25" t="s">
        <v>47</v>
      </c>
      <c s="29" t="s">
        <v>42</v>
      </c>
      <c s="29" t="s">
        <v>1161</v>
      </c>
      <c s="25" t="s">
        <v>49</v>
      </c>
      <c s="30" t="s">
        <v>1162</v>
      </c>
      <c s="31" t="s">
        <v>104</v>
      </c>
      <c s="32">
        <v>181.112</v>
      </c>
      <c s="33">
        <v>0</v>
      </c>
      <c s="33">
        <f>ROUND(ROUND(H45,2)*ROUND(G45,3),2)</f>
      </c>
      <c s="31" t="s">
        <v>1075</v>
      </c>
      <c r="O45">
        <f>(I45*21)/100</f>
      </c>
      <c t="s">
        <v>23</v>
      </c>
    </row>
    <row r="46" spans="1:5" ht="25.5">
      <c r="A46" s="34" t="s">
        <v>53</v>
      </c>
      <c r="E46" s="35" t="s">
        <v>1163</v>
      </c>
    </row>
    <row r="47" spans="1:5" ht="12.75">
      <c r="A47" s="36" t="s">
        <v>55</v>
      </c>
      <c r="E47" s="37" t="s">
        <v>2757</v>
      </c>
    </row>
    <row r="48" spans="1:5" ht="12.75">
      <c r="A48" t="s">
        <v>56</v>
      </c>
      <c r="E48" s="35" t="s">
        <v>49</v>
      </c>
    </row>
    <row r="49" spans="1:16" ht="12.75">
      <c r="A49" s="25" t="s">
        <v>47</v>
      </c>
      <c s="29" t="s">
        <v>44</v>
      </c>
      <c s="29" t="s">
        <v>1165</v>
      </c>
      <c s="25" t="s">
        <v>49</v>
      </c>
      <c s="30" t="s">
        <v>1166</v>
      </c>
      <c s="31" t="s">
        <v>126</v>
      </c>
      <c s="32">
        <v>90.556</v>
      </c>
      <c s="33">
        <v>0</v>
      </c>
      <c s="33">
        <f>ROUND(ROUND(H49,2)*ROUND(G49,3),2)</f>
      </c>
      <c s="31" t="s">
        <v>1075</v>
      </c>
      <c r="O49">
        <f>(I49*21)/100</f>
      </c>
      <c t="s">
        <v>23</v>
      </c>
    </row>
    <row r="50" spans="1:5" ht="25.5">
      <c r="A50" s="34" t="s">
        <v>53</v>
      </c>
      <c r="E50" s="35" t="s">
        <v>1167</v>
      </c>
    </row>
    <row r="51" spans="1:5" ht="12.75">
      <c r="A51" s="36" t="s">
        <v>55</v>
      </c>
      <c r="E51" s="37" t="s">
        <v>2758</v>
      </c>
    </row>
    <row r="52" spans="1:5" ht="12.75">
      <c r="A52" t="s">
        <v>56</v>
      </c>
      <c r="E52" s="35" t="s">
        <v>49</v>
      </c>
    </row>
    <row r="53" spans="1:16" ht="12.75">
      <c r="A53" s="25" t="s">
        <v>47</v>
      </c>
      <c s="29" t="s">
        <v>89</v>
      </c>
      <c s="29" t="s">
        <v>1169</v>
      </c>
      <c s="25" t="s">
        <v>49</v>
      </c>
      <c s="30" t="s">
        <v>1170</v>
      </c>
      <c s="31" t="s">
        <v>126</v>
      </c>
      <c s="32">
        <v>66.715</v>
      </c>
      <c s="33">
        <v>0</v>
      </c>
      <c s="33">
        <f>ROUND(ROUND(H53,2)*ROUND(G53,3),2)</f>
      </c>
      <c s="31" t="s">
        <v>1075</v>
      </c>
      <c r="O53">
        <f>(I53*21)/100</f>
      </c>
      <c t="s">
        <v>23</v>
      </c>
    </row>
    <row r="54" spans="1:5" ht="25.5">
      <c r="A54" s="34" t="s">
        <v>53</v>
      </c>
      <c r="E54" s="35" t="s">
        <v>1171</v>
      </c>
    </row>
    <row r="55" spans="1:5" ht="76.5">
      <c r="A55" s="36" t="s">
        <v>55</v>
      </c>
      <c r="E55" s="37" t="s">
        <v>2759</v>
      </c>
    </row>
    <row r="56" spans="1:5" ht="12.75">
      <c r="A56" t="s">
        <v>56</v>
      </c>
      <c r="E56" s="35" t="s">
        <v>49</v>
      </c>
    </row>
    <row r="57" spans="1:16" ht="12.75">
      <c r="A57" s="25" t="s">
        <v>47</v>
      </c>
      <c s="29" t="s">
        <v>94</v>
      </c>
      <c s="29" t="s">
        <v>1173</v>
      </c>
      <c s="25" t="s">
        <v>49</v>
      </c>
      <c s="30" t="s">
        <v>1174</v>
      </c>
      <c s="31" t="s">
        <v>126</v>
      </c>
      <c s="32">
        <v>1.384</v>
      </c>
      <c s="33">
        <v>0</v>
      </c>
      <c s="33">
        <f>ROUND(ROUND(H57,2)*ROUND(G57,3),2)</f>
      </c>
      <c s="31" t="s">
        <v>1075</v>
      </c>
      <c r="O57">
        <f>(I57*21)/100</f>
      </c>
      <c t="s">
        <v>23</v>
      </c>
    </row>
    <row r="58" spans="1:5" ht="38.25">
      <c r="A58" s="34" t="s">
        <v>53</v>
      </c>
      <c r="E58" s="35" t="s">
        <v>1175</v>
      </c>
    </row>
    <row r="59" spans="1:5" ht="12.75">
      <c r="A59" s="36" t="s">
        <v>55</v>
      </c>
      <c r="E59" s="37" t="s">
        <v>2760</v>
      </c>
    </row>
    <row r="60" spans="1:5" ht="12.75">
      <c r="A60" t="s">
        <v>56</v>
      </c>
      <c r="E60" s="35" t="s">
        <v>49</v>
      </c>
    </row>
    <row r="61" spans="1:16" ht="12.75">
      <c r="A61" s="25" t="s">
        <v>47</v>
      </c>
      <c s="29" t="s">
        <v>376</v>
      </c>
      <c s="29" t="s">
        <v>1185</v>
      </c>
      <c s="25" t="s">
        <v>49</v>
      </c>
      <c s="30" t="s">
        <v>1186</v>
      </c>
      <c s="31" t="s">
        <v>104</v>
      </c>
      <c s="32">
        <v>2.796</v>
      </c>
      <c s="33">
        <v>0</v>
      </c>
      <c s="33">
        <f>ROUND(ROUND(H61,2)*ROUND(G61,3),2)</f>
      </c>
      <c s="31" t="s">
        <v>1075</v>
      </c>
      <c r="O61">
        <f>(I61*21)/100</f>
      </c>
      <c t="s">
        <v>23</v>
      </c>
    </row>
    <row r="62" spans="1:5" ht="12.75">
      <c r="A62" s="34" t="s">
        <v>53</v>
      </c>
      <c r="E62" s="35" t="s">
        <v>1186</v>
      </c>
    </row>
    <row r="63" spans="1:5" ht="12.75">
      <c r="A63" s="36" t="s">
        <v>55</v>
      </c>
      <c r="E63" s="37" t="s">
        <v>2761</v>
      </c>
    </row>
    <row r="64" spans="1:5" ht="12.75">
      <c r="A64" t="s">
        <v>56</v>
      </c>
      <c r="E64" s="35" t="s">
        <v>49</v>
      </c>
    </row>
    <row r="65" spans="1:16" ht="12.75">
      <c r="A65" s="25" t="s">
        <v>47</v>
      </c>
      <c s="29" t="s">
        <v>381</v>
      </c>
      <c s="29" t="s">
        <v>1189</v>
      </c>
      <c s="25" t="s">
        <v>49</v>
      </c>
      <c s="30" t="s">
        <v>1191</v>
      </c>
      <c s="31" t="s">
        <v>104</v>
      </c>
      <c s="32">
        <v>134.764</v>
      </c>
      <c s="33">
        <v>0</v>
      </c>
      <c s="33">
        <f>ROUND(ROUND(H65,2)*ROUND(G65,3),2)</f>
      </c>
      <c s="31" t="s">
        <v>1075</v>
      </c>
      <c r="O65">
        <f>(I65*21)/100</f>
      </c>
      <c t="s">
        <v>23</v>
      </c>
    </row>
    <row r="66" spans="1:5" ht="12.75">
      <c r="A66" s="34" t="s">
        <v>53</v>
      </c>
      <c r="E66" s="35" t="s">
        <v>1191</v>
      </c>
    </row>
    <row r="67" spans="1:5" ht="12.75">
      <c r="A67" s="36" t="s">
        <v>55</v>
      </c>
      <c r="E67" s="37" t="s">
        <v>2762</v>
      </c>
    </row>
    <row r="68" spans="1:5" ht="12.75">
      <c r="A68" t="s">
        <v>56</v>
      </c>
      <c r="E68" s="35" t="s">
        <v>49</v>
      </c>
    </row>
    <row r="69" spans="1:18" ht="12.75" customHeight="1">
      <c r="A69" s="6" t="s">
        <v>45</v>
      </c>
      <c s="6"/>
      <c s="39" t="s">
        <v>22</v>
      </c>
      <c s="6"/>
      <c s="27" t="s">
        <v>1244</v>
      </c>
      <c s="6"/>
      <c s="6"/>
      <c s="6"/>
      <c s="40">
        <f>0+Q69</f>
      </c>
      <c s="6"/>
      <c r="O69">
        <f>0+R69</f>
      </c>
      <c r="Q69">
        <f>0+I70</f>
      </c>
      <c>
        <f>0+O70</f>
      </c>
    </row>
    <row r="70" spans="1:16" ht="12.75">
      <c r="A70" s="25" t="s">
        <v>47</v>
      </c>
      <c s="29" t="s">
        <v>205</v>
      </c>
      <c s="29" t="s">
        <v>1245</v>
      </c>
      <c s="25" t="s">
        <v>49</v>
      </c>
      <c s="30" t="s">
        <v>1246</v>
      </c>
      <c s="31" t="s">
        <v>116</v>
      </c>
      <c s="32">
        <v>36.7</v>
      </c>
      <c s="33">
        <v>0</v>
      </c>
      <c s="33">
        <f>ROUND(ROUND(H70,2)*ROUND(G70,3),2)</f>
      </c>
      <c s="31" t="s">
        <v>1075</v>
      </c>
      <c r="O70">
        <f>(I70*21)/100</f>
      </c>
      <c t="s">
        <v>23</v>
      </c>
    </row>
    <row r="71" spans="1:5" ht="51">
      <c r="A71" s="34" t="s">
        <v>53</v>
      </c>
      <c r="E71" s="35" t="s">
        <v>1247</v>
      </c>
    </row>
    <row r="72" spans="1:5" ht="51">
      <c r="A72" s="36" t="s">
        <v>55</v>
      </c>
      <c r="E72" s="37" t="s">
        <v>2763</v>
      </c>
    </row>
    <row r="73" spans="1:5" ht="12.75">
      <c r="A73" t="s">
        <v>56</v>
      </c>
      <c r="E73" s="35" t="s">
        <v>49</v>
      </c>
    </row>
    <row r="74" spans="1:18" ht="12.75" customHeight="1">
      <c r="A74" s="6" t="s">
        <v>45</v>
      </c>
      <c s="6"/>
      <c s="39" t="s">
        <v>33</v>
      </c>
      <c s="6"/>
      <c s="27" t="s">
        <v>272</v>
      </c>
      <c s="6"/>
      <c s="6"/>
      <c s="6"/>
      <c s="40">
        <f>0+Q74</f>
      </c>
      <c s="6"/>
      <c r="O74">
        <f>0+R74</f>
      </c>
      <c r="Q74">
        <f>0+I75+I79+I83+I87+I91</f>
      </c>
      <c>
        <f>0+O75+O79+O83+O87+O91</f>
      </c>
    </row>
    <row r="75" spans="1:16" ht="12.75">
      <c r="A75" s="25" t="s">
        <v>47</v>
      </c>
      <c s="29" t="s">
        <v>256</v>
      </c>
      <c s="29" t="s">
        <v>1250</v>
      </c>
      <c s="25" t="s">
        <v>49</v>
      </c>
      <c s="30" t="s">
        <v>1251</v>
      </c>
      <c s="31" t="s">
        <v>126</v>
      </c>
      <c s="32">
        <v>0.407</v>
      </c>
      <c s="33">
        <v>0</v>
      </c>
      <c s="33">
        <f>ROUND(ROUND(H75,2)*ROUND(G75,3),2)</f>
      </c>
      <c s="31" t="s">
        <v>1075</v>
      </c>
      <c r="O75">
        <f>(I75*21)/100</f>
      </c>
      <c t="s">
        <v>23</v>
      </c>
    </row>
    <row r="76" spans="1:5" ht="25.5">
      <c r="A76" s="34" t="s">
        <v>53</v>
      </c>
      <c r="E76" s="35" t="s">
        <v>1252</v>
      </c>
    </row>
    <row r="77" spans="1:5" ht="12.75">
      <c r="A77" s="36" t="s">
        <v>55</v>
      </c>
      <c r="E77" s="37" t="s">
        <v>2764</v>
      </c>
    </row>
    <row r="78" spans="1:5" ht="12.75">
      <c r="A78" t="s">
        <v>56</v>
      </c>
      <c r="E78" s="35" t="s">
        <v>49</v>
      </c>
    </row>
    <row r="79" spans="1:16" ht="25.5">
      <c r="A79" s="25" t="s">
        <v>47</v>
      </c>
      <c s="29" t="s">
        <v>260</v>
      </c>
      <c s="29" t="s">
        <v>1255</v>
      </c>
      <c s="25" t="s">
        <v>49</v>
      </c>
      <c s="30" t="s">
        <v>1256</v>
      </c>
      <c s="31" t="s">
        <v>126</v>
      </c>
      <c s="32">
        <v>0.945</v>
      </c>
      <c s="33">
        <v>0</v>
      </c>
      <c s="33">
        <f>ROUND(ROUND(H79,2)*ROUND(G79,3),2)</f>
      </c>
      <c s="31" t="s">
        <v>1075</v>
      </c>
      <c r="O79">
        <f>(I79*21)/100</f>
      </c>
      <c t="s">
        <v>23</v>
      </c>
    </row>
    <row r="80" spans="1:5" ht="38.25">
      <c r="A80" s="34" t="s">
        <v>53</v>
      </c>
      <c r="E80" s="35" t="s">
        <v>1257</v>
      </c>
    </row>
    <row r="81" spans="1:5" ht="25.5">
      <c r="A81" s="36" t="s">
        <v>55</v>
      </c>
      <c r="E81" s="37" t="s">
        <v>2765</v>
      </c>
    </row>
    <row r="82" spans="1:5" ht="12.75">
      <c r="A82" t="s">
        <v>56</v>
      </c>
      <c r="E82" s="35" t="s">
        <v>49</v>
      </c>
    </row>
    <row r="83" spans="1:16" ht="25.5">
      <c r="A83" s="25" t="s">
        <v>47</v>
      </c>
      <c s="29" t="s">
        <v>266</v>
      </c>
      <c s="29" t="s">
        <v>1265</v>
      </c>
      <c s="25" t="s">
        <v>49</v>
      </c>
      <c s="30" t="s">
        <v>1266</v>
      </c>
      <c s="31" t="s">
        <v>126</v>
      </c>
      <c s="32">
        <v>0.156</v>
      </c>
      <c s="33">
        <v>0</v>
      </c>
      <c s="33">
        <f>ROUND(ROUND(H83,2)*ROUND(G83,3),2)</f>
      </c>
      <c s="31" t="s">
        <v>1075</v>
      </c>
      <c r="O83">
        <f>(I83*21)/100</f>
      </c>
      <c t="s">
        <v>23</v>
      </c>
    </row>
    <row r="84" spans="1:5" ht="25.5">
      <c r="A84" s="34" t="s">
        <v>53</v>
      </c>
      <c r="E84" s="35" t="s">
        <v>1267</v>
      </c>
    </row>
    <row r="85" spans="1:5" ht="25.5">
      <c r="A85" s="36" t="s">
        <v>55</v>
      </c>
      <c r="E85" s="37" t="s">
        <v>2766</v>
      </c>
    </row>
    <row r="86" spans="1:5" ht="12.75">
      <c r="A86" t="s">
        <v>56</v>
      </c>
      <c r="E86" s="35" t="s">
        <v>49</v>
      </c>
    </row>
    <row r="87" spans="1:16" ht="12.75">
      <c r="A87" s="25" t="s">
        <v>47</v>
      </c>
      <c s="29" t="s">
        <v>273</v>
      </c>
      <c s="29" t="s">
        <v>1270</v>
      </c>
      <c s="25" t="s">
        <v>49</v>
      </c>
      <c s="30" t="s">
        <v>1271</v>
      </c>
      <c s="31" t="s">
        <v>116</v>
      </c>
      <c s="32">
        <v>1.26</v>
      </c>
      <c s="33">
        <v>0</v>
      </c>
      <c s="33">
        <f>ROUND(ROUND(H87,2)*ROUND(G87,3),2)</f>
      </c>
      <c s="31" t="s">
        <v>1075</v>
      </c>
      <c r="O87">
        <f>(I87*21)/100</f>
      </c>
      <c t="s">
        <v>23</v>
      </c>
    </row>
    <row r="88" spans="1:5" ht="25.5">
      <c r="A88" s="34" t="s">
        <v>53</v>
      </c>
      <c r="E88" s="35" t="s">
        <v>1272</v>
      </c>
    </row>
    <row r="89" spans="1:5" ht="25.5">
      <c r="A89" s="36" t="s">
        <v>55</v>
      </c>
      <c r="E89" s="37" t="s">
        <v>2767</v>
      </c>
    </row>
    <row r="90" spans="1:5" ht="12.75">
      <c r="A90" t="s">
        <v>56</v>
      </c>
      <c r="E90" s="35" t="s">
        <v>49</v>
      </c>
    </row>
    <row r="91" spans="1:16" ht="12.75">
      <c r="A91" s="25" t="s">
        <v>47</v>
      </c>
      <c s="29" t="s">
        <v>278</v>
      </c>
      <c s="29" t="s">
        <v>1275</v>
      </c>
      <c s="25" t="s">
        <v>49</v>
      </c>
      <c s="30" t="s">
        <v>1276</v>
      </c>
      <c s="31" t="s">
        <v>116</v>
      </c>
      <c s="32">
        <v>1.3</v>
      </c>
      <c s="33">
        <v>0</v>
      </c>
      <c s="33">
        <f>ROUND(ROUND(H91,2)*ROUND(G91,3),2)</f>
      </c>
      <c s="31" t="s">
        <v>1075</v>
      </c>
      <c r="O91">
        <f>(I91*21)/100</f>
      </c>
      <c t="s">
        <v>23</v>
      </c>
    </row>
    <row r="92" spans="1:5" ht="12.75">
      <c r="A92" s="34" t="s">
        <v>53</v>
      </c>
      <c r="E92" s="35" t="s">
        <v>1277</v>
      </c>
    </row>
    <row r="93" spans="1:5" ht="12.75">
      <c r="A93" s="36" t="s">
        <v>55</v>
      </c>
      <c r="E93" s="37" t="s">
        <v>2768</v>
      </c>
    </row>
    <row r="94" spans="1:5" ht="12.75">
      <c r="A94" t="s">
        <v>56</v>
      </c>
      <c r="E94" s="35" t="s">
        <v>49</v>
      </c>
    </row>
    <row r="95" spans="1:18" ht="12.75" customHeight="1">
      <c r="A95" s="6" t="s">
        <v>45</v>
      </c>
      <c s="6"/>
      <c s="39" t="s">
        <v>35</v>
      </c>
      <c s="6"/>
      <c s="27" t="s">
        <v>1279</v>
      </c>
      <c s="6"/>
      <c s="6"/>
      <c s="6"/>
      <c s="40">
        <f>0+Q95</f>
      </c>
      <c s="6"/>
      <c r="O95">
        <f>0+R95</f>
      </c>
      <c r="Q95">
        <f>0+I96+I100+I104+I108</f>
      </c>
      <c>
        <f>0+O96+O100+O104+O108</f>
      </c>
    </row>
    <row r="96" spans="1:16" ht="12.75">
      <c r="A96" s="25" t="s">
        <v>47</v>
      </c>
      <c s="29" t="s">
        <v>364</v>
      </c>
      <c s="29" t="s">
        <v>2769</v>
      </c>
      <c s="25" t="s">
        <v>49</v>
      </c>
      <c s="30" t="s">
        <v>2770</v>
      </c>
      <c s="31" t="s">
        <v>116</v>
      </c>
      <c s="32">
        <v>9.6</v>
      </c>
      <c s="33">
        <v>0</v>
      </c>
      <c s="33">
        <f>ROUND(ROUND(H96,2)*ROUND(G96,3),2)</f>
      </c>
      <c s="31" t="s">
        <v>1075</v>
      </c>
      <c r="O96">
        <f>(I96*21)/100</f>
      </c>
      <c t="s">
        <v>23</v>
      </c>
    </row>
    <row r="97" spans="1:5" ht="25.5">
      <c r="A97" s="34" t="s">
        <v>53</v>
      </c>
      <c r="E97" s="35" t="s">
        <v>2771</v>
      </c>
    </row>
    <row r="98" spans="1:5" ht="25.5">
      <c r="A98" s="36" t="s">
        <v>55</v>
      </c>
      <c r="E98" s="37" t="s">
        <v>2772</v>
      </c>
    </row>
    <row r="99" spans="1:5" ht="12.75">
      <c r="A99" t="s">
        <v>56</v>
      </c>
      <c r="E99" s="35" t="s">
        <v>49</v>
      </c>
    </row>
    <row r="100" spans="1:16" ht="12.75">
      <c r="A100" s="25" t="s">
        <v>47</v>
      </c>
      <c s="29" t="s">
        <v>369</v>
      </c>
      <c s="29" t="s">
        <v>2773</v>
      </c>
      <c s="25" t="s">
        <v>49</v>
      </c>
      <c s="30" t="s">
        <v>2774</v>
      </c>
      <c s="31" t="s">
        <v>116</v>
      </c>
      <c s="32">
        <v>9.6</v>
      </c>
      <c s="33">
        <v>0</v>
      </c>
      <c s="33">
        <f>ROUND(ROUND(H100,2)*ROUND(G100,3),2)</f>
      </c>
      <c s="31" t="s">
        <v>1075</v>
      </c>
      <c r="O100">
        <f>(I100*21)/100</f>
      </c>
      <c t="s">
        <v>23</v>
      </c>
    </row>
    <row r="101" spans="1:5" ht="25.5">
      <c r="A101" s="34" t="s">
        <v>53</v>
      </c>
      <c r="E101" s="35" t="s">
        <v>2775</v>
      </c>
    </row>
    <row r="102" spans="1:5" ht="25.5">
      <c r="A102" s="36" t="s">
        <v>55</v>
      </c>
      <c r="E102" s="37" t="s">
        <v>2772</v>
      </c>
    </row>
    <row r="103" spans="1:5" ht="12.75">
      <c r="A103" t="s">
        <v>56</v>
      </c>
      <c r="E103" s="35" t="s">
        <v>49</v>
      </c>
    </row>
    <row r="104" spans="1:16" ht="12.75">
      <c r="A104" s="25" t="s">
        <v>47</v>
      </c>
      <c s="29" t="s">
        <v>389</v>
      </c>
      <c s="29" t="s">
        <v>1296</v>
      </c>
      <c s="25" t="s">
        <v>49</v>
      </c>
      <c s="30" t="s">
        <v>1297</v>
      </c>
      <c s="31" t="s">
        <v>116</v>
      </c>
      <c s="32">
        <v>9.888</v>
      </c>
      <c s="33">
        <v>0</v>
      </c>
      <c s="33">
        <f>ROUND(ROUND(H104,2)*ROUND(G104,3),2)</f>
      </c>
      <c s="31" t="s">
        <v>1075</v>
      </c>
      <c r="O104">
        <f>(I104*21)/100</f>
      </c>
      <c t="s">
        <v>23</v>
      </c>
    </row>
    <row r="105" spans="1:5" ht="12.75">
      <c r="A105" s="34" t="s">
        <v>53</v>
      </c>
      <c r="E105" s="35" t="s">
        <v>1297</v>
      </c>
    </row>
    <row r="106" spans="1:5" ht="12.75">
      <c r="A106" s="36" t="s">
        <v>55</v>
      </c>
      <c r="E106" s="37" t="s">
        <v>49</v>
      </c>
    </row>
    <row r="107" spans="1:5" ht="12.75">
      <c r="A107" t="s">
        <v>56</v>
      </c>
      <c r="E107" s="35" t="s">
        <v>49</v>
      </c>
    </row>
    <row r="108" spans="1:16" ht="12.75">
      <c r="A108" s="25" t="s">
        <v>47</v>
      </c>
      <c s="29" t="s">
        <v>394</v>
      </c>
      <c s="29" t="s">
        <v>1299</v>
      </c>
      <c s="25" t="s">
        <v>49</v>
      </c>
      <c s="30" t="s">
        <v>1300</v>
      </c>
      <c s="31" t="s">
        <v>116</v>
      </c>
      <c s="32">
        <v>9.6</v>
      </c>
      <c s="33">
        <v>0</v>
      </c>
      <c s="33">
        <f>ROUND(ROUND(H108,2)*ROUND(G108,3),2)</f>
      </c>
      <c s="31" t="s">
        <v>1075</v>
      </c>
      <c r="O108">
        <f>(I108*21)/100</f>
      </c>
      <c t="s">
        <v>23</v>
      </c>
    </row>
    <row r="109" spans="1:5" ht="51">
      <c r="A109" s="34" t="s">
        <v>53</v>
      </c>
      <c r="E109" s="35" t="s">
        <v>1301</v>
      </c>
    </row>
    <row r="110" spans="1:5" ht="12.75">
      <c r="A110" s="36" t="s">
        <v>55</v>
      </c>
      <c r="E110" s="37" t="s">
        <v>2776</v>
      </c>
    </row>
    <row r="111" spans="1:5" ht="12.75">
      <c r="A111" t="s">
        <v>56</v>
      </c>
      <c r="E111" s="35" t="s">
        <v>49</v>
      </c>
    </row>
    <row r="112" spans="1:18" ht="12.75" customHeight="1">
      <c r="A112" s="6" t="s">
        <v>45</v>
      </c>
      <c s="6"/>
      <c s="39" t="s">
        <v>37</v>
      </c>
      <c s="6"/>
      <c s="27" t="s">
        <v>1303</v>
      </c>
      <c s="6"/>
      <c s="6"/>
      <c s="6"/>
      <c s="40">
        <f>0+Q112</f>
      </c>
      <c s="6"/>
      <c r="O112">
        <f>0+R112</f>
      </c>
      <c r="Q112">
        <f>0+I113+I117+I121+I125+I129+I133+I137+I141+I145</f>
      </c>
      <c>
        <f>0+O113+O117+O121+O125+O129+O133+O137+O141+O145</f>
      </c>
    </row>
    <row r="113" spans="1:16" ht="25.5">
      <c r="A113" s="25" t="s">
        <v>47</v>
      </c>
      <c s="29" t="s">
        <v>400</v>
      </c>
      <c s="29" t="s">
        <v>1305</v>
      </c>
      <c s="25" t="s">
        <v>49</v>
      </c>
      <c s="30" t="s">
        <v>1306</v>
      </c>
      <c s="31" t="s">
        <v>116</v>
      </c>
      <c s="32">
        <v>4.32</v>
      </c>
      <c s="33">
        <v>0</v>
      </c>
      <c s="33">
        <f>ROUND(ROUND(H113,2)*ROUND(G113,3),2)</f>
      </c>
      <c s="31" t="s">
        <v>1075</v>
      </c>
      <c r="O113">
        <f>(I113*21)/100</f>
      </c>
      <c t="s">
        <v>23</v>
      </c>
    </row>
    <row r="114" spans="1:5" ht="38.25">
      <c r="A114" s="34" t="s">
        <v>53</v>
      </c>
      <c r="E114" s="35" t="s">
        <v>1307</v>
      </c>
    </row>
    <row r="115" spans="1:5" ht="25.5">
      <c r="A115" s="36" t="s">
        <v>55</v>
      </c>
      <c r="E115" s="37" t="s">
        <v>2777</v>
      </c>
    </row>
    <row r="116" spans="1:5" ht="12.75">
      <c r="A116" t="s">
        <v>56</v>
      </c>
      <c r="E116" s="35" t="s">
        <v>49</v>
      </c>
    </row>
    <row r="117" spans="1:16" ht="25.5">
      <c r="A117" s="25" t="s">
        <v>47</v>
      </c>
      <c s="29" t="s">
        <v>403</v>
      </c>
      <c s="29" t="s">
        <v>1310</v>
      </c>
      <c s="25" t="s">
        <v>49</v>
      </c>
      <c s="30" t="s">
        <v>1311</v>
      </c>
      <c s="31" t="s">
        <v>116</v>
      </c>
      <c s="32">
        <v>20.952</v>
      </c>
      <c s="33">
        <v>0</v>
      </c>
      <c s="33">
        <f>ROUND(ROUND(H117,2)*ROUND(G117,3),2)</f>
      </c>
      <c s="31" t="s">
        <v>1075</v>
      </c>
      <c r="O117">
        <f>(I117*21)/100</f>
      </c>
      <c t="s">
        <v>23</v>
      </c>
    </row>
    <row r="118" spans="1:5" ht="38.25">
      <c r="A118" s="34" t="s">
        <v>53</v>
      </c>
      <c r="E118" s="35" t="s">
        <v>1312</v>
      </c>
    </row>
    <row r="119" spans="1:5" ht="51">
      <c r="A119" s="36" t="s">
        <v>55</v>
      </c>
      <c r="E119" s="37" t="s">
        <v>2778</v>
      </c>
    </row>
    <row r="120" spans="1:5" ht="12.75">
      <c r="A120" t="s">
        <v>56</v>
      </c>
      <c r="E120" s="35" t="s">
        <v>49</v>
      </c>
    </row>
    <row r="121" spans="1:16" ht="25.5">
      <c r="A121" s="25" t="s">
        <v>47</v>
      </c>
      <c s="29" t="s">
        <v>406</v>
      </c>
      <c s="29" t="s">
        <v>1315</v>
      </c>
      <c s="25" t="s">
        <v>49</v>
      </c>
      <c s="30" t="s">
        <v>1316</v>
      </c>
      <c s="31" t="s">
        <v>126</v>
      </c>
      <c s="32">
        <v>0.567</v>
      </c>
      <c s="33">
        <v>0</v>
      </c>
      <c s="33">
        <f>ROUND(ROUND(H121,2)*ROUND(G121,3),2)</f>
      </c>
      <c s="31" t="s">
        <v>1075</v>
      </c>
      <c r="O121">
        <f>(I121*21)/100</f>
      </c>
      <c t="s">
        <v>23</v>
      </c>
    </row>
    <row r="122" spans="1:5" ht="25.5">
      <c r="A122" s="34" t="s">
        <v>53</v>
      </c>
      <c r="E122" s="35" t="s">
        <v>1317</v>
      </c>
    </row>
    <row r="123" spans="1:5" ht="25.5">
      <c r="A123" s="36" t="s">
        <v>55</v>
      </c>
      <c r="E123" s="37" t="s">
        <v>2779</v>
      </c>
    </row>
    <row r="124" spans="1:5" ht="12.75">
      <c r="A124" t="s">
        <v>56</v>
      </c>
      <c r="E124" s="35" t="s">
        <v>49</v>
      </c>
    </row>
    <row r="125" spans="1:16" ht="25.5">
      <c r="A125" s="25" t="s">
        <v>47</v>
      </c>
      <c s="29" t="s">
        <v>409</v>
      </c>
      <c s="29" t="s">
        <v>1320</v>
      </c>
      <c s="25" t="s">
        <v>49</v>
      </c>
      <c s="30" t="s">
        <v>1321</v>
      </c>
      <c s="31" t="s">
        <v>126</v>
      </c>
      <c s="32">
        <v>0.756</v>
      </c>
      <c s="33">
        <v>0</v>
      </c>
      <c s="33">
        <f>ROUND(ROUND(H125,2)*ROUND(G125,3),2)</f>
      </c>
      <c s="31" t="s">
        <v>1075</v>
      </c>
      <c r="O125">
        <f>(I125*21)/100</f>
      </c>
      <c t="s">
        <v>23</v>
      </c>
    </row>
    <row r="126" spans="1:5" ht="25.5">
      <c r="A126" s="34" t="s">
        <v>53</v>
      </c>
      <c r="E126" s="35" t="s">
        <v>1322</v>
      </c>
    </row>
    <row r="127" spans="1:5" ht="25.5">
      <c r="A127" s="36" t="s">
        <v>55</v>
      </c>
      <c r="E127" s="37" t="s">
        <v>2780</v>
      </c>
    </row>
    <row r="128" spans="1:5" ht="12.75">
      <c r="A128" t="s">
        <v>56</v>
      </c>
      <c r="E128" s="35" t="s">
        <v>49</v>
      </c>
    </row>
    <row r="129" spans="1:16" ht="12.75">
      <c r="A129" s="25" t="s">
        <v>47</v>
      </c>
      <c s="29" t="s">
        <v>414</v>
      </c>
      <c s="29" t="s">
        <v>1325</v>
      </c>
      <c s="25" t="s">
        <v>49</v>
      </c>
      <c s="30" t="s">
        <v>1326</v>
      </c>
      <c s="31" t="s">
        <v>116</v>
      </c>
      <c s="32">
        <v>0.144</v>
      </c>
      <c s="33">
        <v>0</v>
      </c>
      <c s="33">
        <f>ROUND(ROUND(H129,2)*ROUND(G129,3),2)</f>
      </c>
      <c s="31" t="s">
        <v>1075</v>
      </c>
      <c r="O129">
        <f>(I129*21)/100</f>
      </c>
      <c t="s">
        <v>23</v>
      </c>
    </row>
    <row r="130" spans="1:5" ht="12.75">
      <c r="A130" s="34" t="s">
        <v>53</v>
      </c>
      <c r="E130" s="35" t="s">
        <v>1327</v>
      </c>
    </row>
    <row r="131" spans="1:5" ht="25.5">
      <c r="A131" s="36" t="s">
        <v>55</v>
      </c>
      <c r="E131" s="37" t="s">
        <v>2781</v>
      </c>
    </row>
    <row r="132" spans="1:5" ht="12.75">
      <c r="A132" t="s">
        <v>56</v>
      </c>
      <c r="E132" s="35" t="s">
        <v>49</v>
      </c>
    </row>
    <row r="133" spans="1:16" ht="12.75">
      <c r="A133" s="25" t="s">
        <v>47</v>
      </c>
      <c s="29" t="s">
        <v>420</v>
      </c>
      <c s="29" t="s">
        <v>1330</v>
      </c>
      <c s="25" t="s">
        <v>49</v>
      </c>
      <c s="30" t="s">
        <v>1331</v>
      </c>
      <c s="31" t="s">
        <v>116</v>
      </c>
      <c s="32">
        <v>0.144</v>
      </c>
      <c s="33">
        <v>0</v>
      </c>
      <c s="33">
        <f>ROUND(ROUND(H133,2)*ROUND(G133,3),2)</f>
      </c>
      <c s="31" t="s">
        <v>1075</v>
      </c>
      <c r="O133">
        <f>(I133*21)/100</f>
      </c>
      <c t="s">
        <v>23</v>
      </c>
    </row>
    <row r="134" spans="1:5" ht="12.75">
      <c r="A134" s="34" t="s">
        <v>53</v>
      </c>
      <c r="E134" s="35" t="s">
        <v>1332</v>
      </c>
    </row>
    <row r="135" spans="1:5" ht="12.75">
      <c r="A135" s="36" t="s">
        <v>55</v>
      </c>
      <c r="E135" s="37" t="s">
        <v>49</v>
      </c>
    </row>
    <row r="136" spans="1:5" ht="12.75">
      <c r="A136" t="s">
        <v>56</v>
      </c>
      <c r="E136" s="35" t="s">
        <v>49</v>
      </c>
    </row>
    <row r="137" spans="1:16" ht="12.75">
      <c r="A137" s="25" t="s">
        <v>47</v>
      </c>
      <c s="29" t="s">
        <v>426</v>
      </c>
      <c s="29" t="s">
        <v>1334</v>
      </c>
      <c s="25" t="s">
        <v>49</v>
      </c>
      <c s="30" t="s">
        <v>1335</v>
      </c>
      <c s="31" t="s">
        <v>116</v>
      </c>
      <c s="32">
        <v>4.32</v>
      </c>
      <c s="33">
        <v>0</v>
      </c>
      <c s="33">
        <f>ROUND(ROUND(H137,2)*ROUND(G137,3),2)</f>
      </c>
      <c s="31" t="s">
        <v>1075</v>
      </c>
      <c r="O137">
        <f>(I137*21)/100</f>
      </c>
      <c t="s">
        <v>23</v>
      </c>
    </row>
    <row r="138" spans="1:5" ht="25.5">
      <c r="A138" s="34" t="s">
        <v>53</v>
      </c>
      <c r="E138" s="35" t="s">
        <v>1336</v>
      </c>
    </row>
    <row r="139" spans="1:5" ht="25.5">
      <c r="A139" s="36" t="s">
        <v>55</v>
      </c>
      <c r="E139" s="37" t="s">
        <v>2782</v>
      </c>
    </row>
    <row r="140" spans="1:5" ht="12.75">
      <c r="A140" t="s">
        <v>56</v>
      </c>
      <c r="E140" s="35" t="s">
        <v>49</v>
      </c>
    </row>
    <row r="141" spans="1:16" ht="12.75">
      <c r="A141" s="25" t="s">
        <v>47</v>
      </c>
      <c s="29" t="s">
        <v>430</v>
      </c>
      <c s="29" t="s">
        <v>1339</v>
      </c>
      <c s="25" t="s">
        <v>49</v>
      </c>
      <c s="30" t="s">
        <v>1340</v>
      </c>
      <c s="31" t="s">
        <v>116</v>
      </c>
      <c s="32">
        <v>4.32</v>
      </c>
      <c s="33">
        <v>0</v>
      </c>
      <c s="33">
        <f>ROUND(ROUND(H141,2)*ROUND(G141,3),2)</f>
      </c>
      <c s="31" t="s">
        <v>1075</v>
      </c>
      <c r="O141">
        <f>(I141*21)/100</f>
      </c>
      <c t="s">
        <v>23</v>
      </c>
    </row>
    <row r="142" spans="1:5" ht="12.75">
      <c r="A142" s="34" t="s">
        <v>53</v>
      </c>
      <c r="E142" s="35" t="s">
        <v>1341</v>
      </c>
    </row>
    <row r="143" spans="1:5" ht="25.5">
      <c r="A143" s="36" t="s">
        <v>55</v>
      </c>
      <c r="E143" s="37" t="s">
        <v>2783</v>
      </c>
    </row>
    <row r="144" spans="1:5" ht="12.75">
      <c r="A144" t="s">
        <v>56</v>
      </c>
      <c r="E144" s="35" t="s">
        <v>49</v>
      </c>
    </row>
    <row r="145" spans="1:16" ht="12.75">
      <c r="A145" s="25" t="s">
        <v>47</v>
      </c>
      <c s="29" t="s">
        <v>435</v>
      </c>
      <c s="29" t="s">
        <v>1344</v>
      </c>
      <c s="25" t="s">
        <v>49</v>
      </c>
      <c s="30" t="s">
        <v>1345</v>
      </c>
      <c s="31" t="s">
        <v>116</v>
      </c>
      <c s="32">
        <v>7.56</v>
      </c>
      <c s="33">
        <v>0</v>
      </c>
      <c s="33">
        <f>ROUND(ROUND(H145,2)*ROUND(G145,3),2)</f>
      </c>
      <c s="31" t="s">
        <v>1075</v>
      </c>
      <c r="O145">
        <f>(I145*21)/100</f>
      </c>
      <c t="s">
        <v>23</v>
      </c>
    </row>
    <row r="146" spans="1:5" ht="12.75">
      <c r="A146" s="34" t="s">
        <v>53</v>
      </c>
      <c r="E146" s="35" t="s">
        <v>1346</v>
      </c>
    </row>
    <row r="147" spans="1:5" ht="25.5">
      <c r="A147" s="36" t="s">
        <v>55</v>
      </c>
      <c r="E147" s="37" t="s">
        <v>2784</v>
      </c>
    </row>
    <row r="148" spans="1:5" ht="12.75">
      <c r="A148" t="s">
        <v>56</v>
      </c>
      <c r="E148" s="35" t="s">
        <v>49</v>
      </c>
    </row>
    <row r="149" spans="1:18" ht="12.75" customHeight="1">
      <c r="A149" s="6" t="s">
        <v>45</v>
      </c>
      <c s="6"/>
      <c s="39" t="s">
        <v>1348</v>
      </c>
      <c s="6"/>
      <c s="27" t="s">
        <v>1349</v>
      </c>
      <c s="6"/>
      <c s="6"/>
      <c s="6"/>
      <c s="40">
        <f>0+Q149</f>
      </c>
      <c s="6"/>
      <c r="O149">
        <f>0+R149</f>
      </c>
      <c r="Q149">
        <f>0+I150+I154+I158+I162+I166+I170+I174</f>
      </c>
      <c>
        <f>0+O150+O154+O158+O162+O166+O170+O174</f>
      </c>
    </row>
    <row r="150" spans="1:16" ht="12.75">
      <c r="A150" s="25" t="s">
        <v>47</v>
      </c>
      <c s="29" t="s">
        <v>199</v>
      </c>
      <c s="29" t="s">
        <v>1350</v>
      </c>
      <c s="25" t="s">
        <v>49</v>
      </c>
      <c s="30" t="s">
        <v>1351</v>
      </c>
      <c s="31" t="s">
        <v>116</v>
      </c>
      <c s="32">
        <v>56.417</v>
      </c>
      <c s="33">
        <v>0</v>
      </c>
      <c s="33">
        <f>ROUND(ROUND(H150,2)*ROUND(G150,3),2)</f>
      </c>
      <c s="31" t="s">
        <v>1075</v>
      </c>
      <c r="O150">
        <f>(I150*21)/100</f>
      </c>
      <c t="s">
        <v>23</v>
      </c>
    </row>
    <row r="151" spans="1:5" ht="12.75">
      <c r="A151" s="34" t="s">
        <v>53</v>
      </c>
      <c r="E151" s="35" t="s">
        <v>1352</v>
      </c>
    </row>
    <row r="152" spans="1:5" ht="25.5">
      <c r="A152" s="36" t="s">
        <v>55</v>
      </c>
      <c r="E152" s="37" t="s">
        <v>2785</v>
      </c>
    </row>
    <row r="153" spans="1:5" ht="12.75">
      <c r="A153" t="s">
        <v>56</v>
      </c>
      <c r="E153" s="35" t="s">
        <v>49</v>
      </c>
    </row>
    <row r="154" spans="1:16" ht="12.75">
      <c r="A154" s="25" t="s">
        <v>47</v>
      </c>
      <c s="29" t="s">
        <v>1470</v>
      </c>
      <c s="29" t="s">
        <v>1355</v>
      </c>
      <c s="25" t="s">
        <v>49</v>
      </c>
      <c s="30" t="s">
        <v>1356</v>
      </c>
      <c s="31" t="s">
        <v>116</v>
      </c>
      <c s="32">
        <v>114.039</v>
      </c>
      <c s="33">
        <v>0</v>
      </c>
      <c s="33">
        <f>ROUND(ROUND(H154,2)*ROUND(G154,3),2)</f>
      </c>
      <c s="31" t="s">
        <v>1075</v>
      </c>
      <c r="O154">
        <f>(I154*21)/100</f>
      </c>
      <c t="s">
        <v>23</v>
      </c>
    </row>
    <row r="155" spans="1:5" ht="12.75">
      <c r="A155" s="34" t="s">
        <v>53</v>
      </c>
      <c r="E155" s="35" t="s">
        <v>1357</v>
      </c>
    </row>
    <row r="156" spans="1:5" ht="25.5">
      <c r="A156" s="36" t="s">
        <v>55</v>
      </c>
      <c r="E156" s="37" t="s">
        <v>2786</v>
      </c>
    </row>
    <row r="157" spans="1:5" ht="12.75">
      <c r="A157" t="s">
        <v>56</v>
      </c>
      <c r="E157" s="35" t="s">
        <v>49</v>
      </c>
    </row>
    <row r="158" spans="1:16" ht="12.75">
      <c r="A158" s="25" t="s">
        <v>47</v>
      </c>
      <c s="29" t="s">
        <v>1473</v>
      </c>
      <c s="29" t="s">
        <v>1360</v>
      </c>
      <c s="25" t="s">
        <v>49</v>
      </c>
      <c s="30" t="s">
        <v>1361</v>
      </c>
      <c s="31" t="s">
        <v>116</v>
      </c>
      <c s="32">
        <v>15.12</v>
      </c>
      <c s="33">
        <v>0</v>
      </c>
      <c s="33">
        <f>ROUND(ROUND(H158,2)*ROUND(G158,3),2)</f>
      </c>
      <c s="31" t="s">
        <v>1075</v>
      </c>
      <c r="O158">
        <f>(I158*21)/100</f>
      </c>
      <c t="s">
        <v>23</v>
      </c>
    </row>
    <row r="159" spans="1:5" ht="25.5">
      <c r="A159" s="34" t="s">
        <v>53</v>
      </c>
      <c r="E159" s="35" t="s">
        <v>1362</v>
      </c>
    </row>
    <row r="160" spans="1:5" ht="25.5">
      <c r="A160" s="36" t="s">
        <v>55</v>
      </c>
      <c r="E160" s="37" t="s">
        <v>2787</v>
      </c>
    </row>
    <row r="161" spans="1:5" ht="12.75">
      <c r="A161" t="s">
        <v>56</v>
      </c>
      <c r="E161" s="35" t="s">
        <v>49</v>
      </c>
    </row>
    <row r="162" spans="1:16" ht="12.75">
      <c r="A162" s="25" t="s">
        <v>47</v>
      </c>
      <c s="29" t="s">
        <v>1476</v>
      </c>
      <c s="29" t="s">
        <v>1365</v>
      </c>
      <c s="25" t="s">
        <v>49</v>
      </c>
      <c s="30" t="s">
        <v>1366</v>
      </c>
      <c s="31" t="s">
        <v>116</v>
      </c>
      <c s="32">
        <v>33.286</v>
      </c>
      <c s="33">
        <v>0</v>
      </c>
      <c s="33">
        <f>ROUND(ROUND(H162,2)*ROUND(G162,3),2)</f>
      </c>
      <c s="31" t="s">
        <v>1075</v>
      </c>
      <c r="O162">
        <f>(I162*21)/100</f>
      </c>
      <c t="s">
        <v>23</v>
      </c>
    </row>
    <row r="163" spans="1:5" ht="25.5">
      <c r="A163" s="34" t="s">
        <v>53</v>
      </c>
      <c r="E163" s="35" t="s">
        <v>1367</v>
      </c>
    </row>
    <row r="164" spans="1:5" ht="25.5">
      <c r="A164" s="36" t="s">
        <v>55</v>
      </c>
      <c r="E164" s="37" t="s">
        <v>2788</v>
      </c>
    </row>
    <row r="165" spans="1:5" ht="12.75">
      <c r="A165" t="s">
        <v>56</v>
      </c>
      <c r="E165" s="35" t="s">
        <v>49</v>
      </c>
    </row>
    <row r="166" spans="1:16" ht="12.75">
      <c r="A166" s="25" t="s">
        <v>47</v>
      </c>
      <c s="29" t="s">
        <v>1479</v>
      </c>
      <c s="29" t="s">
        <v>1370</v>
      </c>
      <c s="25" t="s">
        <v>49</v>
      </c>
      <c s="30" t="s">
        <v>1371</v>
      </c>
      <c s="31" t="s">
        <v>116</v>
      </c>
      <c s="32">
        <v>38.465</v>
      </c>
      <c s="33">
        <v>0</v>
      </c>
      <c s="33">
        <f>ROUND(ROUND(H166,2)*ROUND(G166,3),2)</f>
      </c>
      <c s="31" t="s">
        <v>1075</v>
      </c>
      <c r="O166">
        <f>(I166*21)/100</f>
      </c>
      <c t="s">
        <v>23</v>
      </c>
    </row>
    <row r="167" spans="1:5" ht="12.75">
      <c r="A167" s="34" t="s">
        <v>53</v>
      </c>
      <c r="E167" s="35" t="s">
        <v>1372</v>
      </c>
    </row>
    <row r="168" spans="1:5" ht="51">
      <c r="A168" s="36" t="s">
        <v>55</v>
      </c>
      <c r="E168" s="37" t="s">
        <v>2789</v>
      </c>
    </row>
    <row r="169" spans="1:5" ht="12.75">
      <c r="A169" t="s">
        <v>56</v>
      </c>
      <c r="E169" s="35" t="s">
        <v>49</v>
      </c>
    </row>
    <row r="170" spans="1:16" ht="12.75">
      <c r="A170" s="25" t="s">
        <v>47</v>
      </c>
      <c s="29" t="s">
        <v>1482</v>
      </c>
      <c s="29" t="s">
        <v>1375</v>
      </c>
      <c s="25" t="s">
        <v>49</v>
      </c>
      <c s="30" t="s">
        <v>1376</v>
      </c>
      <c s="31" t="s">
        <v>116</v>
      </c>
      <c s="32">
        <v>70.144</v>
      </c>
      <c s="33">
        <v>0</v>
      </c>
      <c s="33">
        <f>ROUND(ROUND(H170,2)*ROUND(G170,3),2)</f>
      </c>
      <c s="31" t="s">
        <v>1075</v>
      </c>
      <c r="O170">
        <f>(I170*21)/100</f>
      </c>
      <c t="s">
        <v>23</v>
      </c>
    </row>
    <row r="171" spans="1:5" ht="12.75">
      <c r="A171" s="34" t="s">
        <v>53</v>
      </c>
      <c r="E171" s="35" t="s">
        <v>1377</v>
      </c>
    </row>
    <row r="172" spans="1:5" ht="76.5">
      <c r="A172" s="36" t="s">
        <v>55</v>
      </c>
      <c r="E172" s="37" t="s">
        <v>2790</v>
      </c>
    </row>
    <row r="173" spans="1:5" ht="12.75">
      <c r="A173" t="s">
        <v>56</v>
      </c>
      <c r="E173" s="35" t="s">
        <v>49</v>
      </c>
    </row>
    <row r="174" spans="1:16" ht="12.75">
      <c r="A174" s="25" t="s">
        <v>47</v>
      </c>
      <c s="29" t="s">
        <v>1607</v>
      </c>
      <c s="29" t="s">
        <v>1380</v>
      </c>
      <c s="25" t="s">
        <v>49</v>
      </c>
      <c s="30" t="s">
        <v>1381</v>
      </c>
      <c s="31" t="s">
        <v>104</v>
      </c>
      <c s="32">
        <v>0.247</v>
      </c>
      <c s="33">
        <v>0</v>
      </c>
      <c s="33">
        <f>ROUND(ROUND(H174,2)*ROUND(G174,3),2)</f>
      </c>
      <c s="31" t="s">
        <v>1075</v>
      </c>
      <c r="O174">
        <f>(I174*21)/100</f>
      </c>
      <c t="s">
        <v>23</v>
      </c>
    </row>
    <row r="175" spans="1:5" ht="38.25">
      <c r="A175" s="34" t="s">
        <v>53</v>
      </c>
      <c r="E175" s="35" t="s">
        <v>1382</v>
      </c>
    </row>
    <row r="176" spans="1:5" ht="12.75">
      <c r="A176" s="36" t="s">
        <v>55</v>
      </c>
      <c r="E176" s="37" t="s">
        <v>49</v>
      </c>
    </row>
    <row r="177" spans="1:5" ht="12.75">
      <c r="A177" t="s">
        <v>56</v>
      </c>
      <c r="E177" s="35" t="s">
        <v>49</v>
      </c>
    </row>
    <row r="178" spans="1:18" ht="12.75" customHeight="1">
      <c r="A178" s="6" t="s">
        <v>45</v>
      </c>
      <c s="6"/>
      <c s="39" t="s">
        <v>1383</v>
      </c>
      <c s="6"/>
      <c s="27" t="s">
        <v>1384</v>
      </c>
      <c s="6"/>
      <c s="6"/>
      <c s="6"/>
      <c s="40">
        <f>0+Q178</f>
      </c>
      <c s="6"/>
      <c r="O178">
        <f>0+R178</f>
      </c>
      <c r="Q178">
        <f>0+I179+I183+I187+I191+I195+I199</f>
      </c>
      <c>
        <f>0+O179+O183+O187+O191+O195+O199</f>
      </c>
    </row>
    <row r="179" spans="1:16" ht="12.75">
      <c r="A179" s="25" t="s">
        <v>47</v>
      </c>
      <c s="29" t="s">
        <v>1486</v>
      </c>
      <c s="29" t="s">
        <v>2791</v>
      </c>
      <c s="25" t="s">
        <v>49</v>
      </c>
      <c s="30" t="s">
        <v>1387</v>
      </c>
      <c s="31" t="s">
        <v>51</v>
      </c>
      <c s="32">
        <v>1</v>
      </c>
      <c s="33">
        <v>0</v>
      </c>
      <c s="33">
        <f>ROUND(ROUND(H179,2)*ROUND(G179,3),2)</f>
      </c>
      <c s="31"/>
      <c r="O179">
        <f>(I179*21)/100</f>
      </c>
      <c t="s">
        <v>23</v>
      </c>
    </row>
    <row r="180" spans="1:5" ht="12.75">
      <c r="A180" s="34" t="s">
        <v>53</v>
      </c>
      <c r="E180" s="35" t="s">
        <v>1387</v>
      </c>
    </row>
    <row r="181" spans="1:5" ht="12.75">
      <c r="A181" s="36" t="s">
        <v>55</v>
      </c>
      <c r="E181" s="37" t="s">
        <v>49</v>
      </c>
    </row>
    <row r="182" spans="1:5" ht="12.75">
      <c r="A182" t="s">
        <v>56</v>
      </c>
      <c r="E182" s="35" t="s">
        <v>49</v>
      </c>
    </row>
    <row r="183" spans="1:16" ht="12.75">
      <c r="A183" s="25" t="s">
        <v>47</v>
      </c>
      <c s="29" t="s">
        <v>1490</v>
      </c>
      <c s="29" t="s">
        <v>2792</v>
      </c>
      <c s="25" t="s">
        <v>49</v>
      </c>
      <c s="30" t="s">
        <v>2793</v>
      </c>
      <c s="31" t="s">
        <v>121</v>
      </c>
      <c s="32">
        <v>1</v>
      </c>
      <c s="33">
        <v>0</v>
      </c>
      <c s="33">
        <f>ROUND(ROUND(H183,2)*ROUND(G183,3),2)</f>
      </c>
      <c s="31"/>
      <c r="O183">
        <f>(I183*21)/100</f>
      </c>
      <c t="s">
        <v>23</v>
      </c>
    </row>
    <row r="184" spans="1:5" ht="12.75">
      <c r="A184" s="34" t="s">
        <v>53</v>
      </c>
      <c r="E184" s="35" t="s">
        <v>2793</v>
      </c>
    </row>
    <row r="185" spans="1:5" ht="12.75">
      <c r="A185" s="36" t="s">
        <v>55</v>
      </c>
      <c r="E185" s="37" t="s">
        <v>2794</v>
      </c>
    </row>
    <row r="186" spans="1:5" ht="12.75">
      <c r="A186" t="s">
        <v>56</v>
      </c>
      <c r="E186" s="35" t="s">
        <v>49</v>
      </c>
    </row>
    <row r="187" spans="1:16" ht="12.75">
      <c r="A187" s="25" t="s">
        <v>47</v>
      </c>
      <c s="29" t="s">
        <v>1493</v>
      </c>
      <c s="29" t="s">
        <v>2795</v>
      </c>
      <c s="25" t="s">
        <v>49</v>
      </c>
      <c s="30" t="s">
        <v>2796</v>
      </c>
      <c s="31" t="s">
        <v>121</v>
      </c>
      <c s="32">
        <v>1</v>
      </c>
      <c s="33">
        <v>0</v>
      </c>
      <c s="33">
        <f>ROUND(ROUND(H187,2)*ROUND(G187,3),2)</f>
      </c>
      <c s="31" t="s">
        <v>1075</v>
      </c>
      <c r="O187">
        <f>(I187*21)/100</f>
      </c>
      <c t="s">
        <v>23</v>
      </c>
    </row>
    <row r="188" spans="1:5" ht="12.75">
      <c r="A188" s="34" t="s">
        <v>53</v>
      </c>
      <c r="E188" s="35" t="s">
        <v>2797</v>
      </c>
    </row>
    <row r="189" spans="1:5" ht="12.75">
      <c r="A189" s="36" t="s">
        <v>55</v>
      </c>
      <c r="E189" s="37" t="s">
        <v>49</v>
      </c>
    </row>
    <row r="190" spans="1:5" ht="12.75">
      <c r="A190" t="s">
        <v>56</v>
      </c>
      <c r="E190" s="35" t="s">
        <v>49</v>
      </c>
    </row>
    <row r="191" spans="1:16" ht="12.75">
      <c r="A191" s="25" t="s">
        <v>47</v>
      </c>
      <c s="29" t="s">
        <v>1496</v>
      </c>
      <c s="29" t="s">
        <v>1389</v>
      </c>
      <c s="25" t="s">
        <v>49</v>
      </c>
      <c s="30" t="s">
        <v>1390</v>
      </c>
      <c s="31" t="s">
        <v>121</v>
      </c>
      <c s="32">
        <v>2</v>
      </c>
      <c s="33">
        <v>0</v>
      </c>
      <c s="33">
        <f>ROUND(ROUND(H191,2)*ROUND(G191,3),2)</f>
      </c>
      <c s="31" t="s">
        <v>1075</v>
      </c>
      <c r="O191">
        <f>(I191*21)/100</f>
      </c>
      <c t="s">
        <v>23</v>
      </c>
    </row>
    <row r="192" spans="1:5" ht="12.75">
      <c r="A192" s="34" t="s">
        <v>53</v>
      </c>
      <c r="E192" s="35" t="s">
        <v>1391</v>
      </c>
    </row>
    <row r="193" spans="1:5" ht="25.5">
      <c r="A193" s="36" t="s">
        <v>55</v>
      </c>
      <c r="E193" s="37" t="s">
        <v>2798</v>
      </c>
    </row>
    <row r="194" spans="1:5" ht="12.75">
      <c r="A194" t="s">
        <v>56</v>
      </c>
      <c r="E194" s="35" t="s">
        <v>49</v>
      </c>
    </row>
    <row r="195" spans="1:16" ht="12.75">
      <c r="A195" s="25" t="s">
        <v>47</v>
      </c>
      <c s="29" t="s">
        <v>1499</v>
      </c>
      <c s="29" t="s">
        <v>2799</v>
      </c>
      <c s="25" t="s">
        <v>49</v>
      </c>
      <c s="30" t="s">
        <v>2800</v>
      </c>
      <c s="31" t="s">
        <v>121</v>
      </c>
      <c s="32">
        <v>1</v>
      </c>
      <c s="33">
        <v>0</v>
      </c>
      <c s="33">
        <f>ROUND(ROUND(H195,2)*ROUND(G195,3),2)</f>
      </c>
      <c s="31" t="s">
        <v>1075</v>
      </c>
      <c r="O195">
        <f>(I195*21)/100</f>
      </c>
      <c t="s">
        <v>23</v>
      </c>
    </row>
    <row r="196" spans="1:5" ht="12.75">
      <c r="A196" s="34" t="s">
        <v>53</v>
      </c>
      <c r="E196" s="35" t="s">
        <v>2801</v>
      </c>
    </row>
    <row r="197" spans="1:5" ht="12.75">
      <c r="A197" s="36" t="s">
        <v>55</v>
      </c>
      <c r="E197" s="37" t="s">
        <v>2794</v>
      </c>
    </row>
    <row r="198" spans="1:5" ht="12.75">
      <c r="A198" t="s">
        <v>56</v>
      </c>
      <c r="E198" s="35" t="s">
        <v>49</v>
      </c>
    </row>
    <row r="199" spans="1:16" ht="12.75">
      <c r="A199" s="25" t="s">
        <v>47</v>
      </c>
      <c s="29" t="s">
        <v>1611</v>
      </c>
      <c s="29" t="s">
        <v>1394</v>
      </c>
      <c s="25" t="s">
        <v>49</v>
      </c>
      <c s="30" t="s">
        <v>1395</v>
      </c>
      <c s="31" t="s">
        <v>104</v>
      </c>
      <c s="32">
        <v>0.026</v>
      </c>
      <c s="33">
        <v>0</v>
      </c>
      <c s="33">
        <f>ROUND(ROUND(H199,2)*ROUND(G199,3),2)</f>
      </c>
      <c s="31" t="s">
        <v>1075</v>
      </c>
      <c r="O199">
        <f>(I199*21)/100</f>
      </c>
      <c t="s">
        <v>23</v>
      </c>
    </row>
    <row r="200" spans="1:5" ht="25.5">
      <c r="A200" s="34" t="s">
        <v>53</v>
      </c>
      <c r="E200" s="35" t="s">
        <v>1396</v>
      </c>
    </row>
    <row r="201" spans="1:5" ht="12.75">
      <c r="A201" s="36" t="s">
        <v>55</v>
      </c>
      <c r="E201" s="37" t="s">
        <v>49</v>
      </c>
    </row>
    <row r="202" spans="1:5" ht="12.75">
      <c r="A202" t="s">
        <v>56</v>
      </c>
      <c r="E202" s="35" t="s">
        <v>49</v>
      </c>
    </row>
    <row r="203" spans="1:18" ht="12.75" customHeight="1">
      <c r="A203" s="6" t="s">
        <v>45</v>
      </c>
      <c s="6"/>
      <c s="39" t="s">
        <v>1397</v>
      </c>
      <c s="6"/>
      <c s="27" t="s">
        <v>1398</v>
      </c>
      <c s="6"/>
      <c s="6"/>
      <c s="6"/>
      <c s="40">
        <f>0+Q203</f>
      </c>
      <c s="6"/>
      <c r="O203">
        <f>0+R203</f>
      </c>
      <c r="Q203">
        <f>0+I204+I208+I212</f>
      </c>
      <c>
        <f>0+O204+O208+O212</f>
      </c>
    </row>
    <row r="204" spans="1:16" ht="12.75">
      <c r="A204" s="25" t="s">
        <v>47</v>
      </c>
      <c s="29" t="s">
        <v>1502</v>
      </c>
      <c s="29" t="s">
        <v>2802</v>
      </c>
      <c s="25" t="s">
        <v>49</v>
      </c>
      <c s="30" t="s">
        <v>1401</v>
      </c>
      <c s="31" t="s">
        <v>51</v>
      </c>
      <c s="32">
        <v>4</v>
      </c>
      <c s="33">
        <v>0</v>
      </c>
      <c s="33">
        <f>ROUND(ROUND(H204,2)*ROUND(G204,3),2)</f>
      </c>
      <c s="31"/>
      <c r="O204">
        <f>(I204*21)/100</f>
      </c>
      <c t="s">
        <v>23</v>
      </c>
    </row>
    <row r="205" spans="1:5" ht="12.75">
      <c r="A205" s="34" t="s">
        <v>53</v>
      </c>
      <c r="E205" s="35" t="s">
        <v>1401</v>
      </c>
    </row>
    <row r="206" spans="1:5" ht="51">
      <c r="A206" s="36" t="s">
        <v>55</v>
      </c>
      <c r="E206" s="37" t="s">
        <v>2803</v>
      </c>
    </row>
    <row r="207" spans="1:5" ht="12.75">
      <c r="A207" t="s">
        <v>56</v>
      </c>
      <c r="E207" s="35" t="s">
        <v>49</v>
      </c>
    </row>
    <row r="208" spans="1:16" ht="12.75">
      <c r="A208" s="25" t="s">
        <v>47</v>
      </c>
      <c s="29" t="s">
        <v>1505</v>
      </c>
      <c s="29" t="s">
        <v>2804</v>
      </c>
      <c s="25" t="s">
        <v>49</v>
      </c>
      <c s="30" t="s">
        <v>1405</v>
      </c>
      <c s="31" t="s">
        <v>121</v>
      </c>
      <c s="32">
        <v>2</v>
      </c>
      <c s="33">
        <v>0</v>
      </c>
      <c s="33">
        <f>ROUND(ROUND(H208,2)*ROUND(G208,3),2)</f>
      </c>
      <c s="31"/>
      <c r="O208">
        <f>(I208*21)/100</f>
      </c>
      <c t="s">
        <v>23</v>
      </c>
    </row>
    <row r="209" spans="1:5" ht="12.75">
      <c r="A209" s="34" t="s">
        <v>53</v>
      </c>
      <c r="E209" s="35" t="s">
        <v>1405</v>
      </c>
    </row>
    <row r="210" spans="1:5" ht="38.25">
      <c r="A210" s="36" t="s">
        <v>55</v>
      </c>
      <c r="E210" s="37" t="s">
        <v>2805</v>
      </c>
    </row>
    <row r="211" spans="1:5" ht="12.75">
      <c r="A211" t="s">
        <v>56</v>
      </c>
      <c r="E211" s="35" t="s">
        <v>49</v>
      </c>
    </row>
    <row r="212" spans="1:16" ht="12.75">
      <c r="A212" s="25" t="s">
        <v>47</v>
      </c>
      <c s="29" t="s">
        <v>1615</v>
      </c>
      <c s="29" t="s">
        <v>1436</v>
      </c>
      <c s="25" t="s">
        <v>49</v>
      </c>
      <c s="30" t="s">
        <v>1437</v>
      </c>
      <c s="31" t="s">
        <v>104</v>
      </c>
      <c s="32">
        <v>0.1</v>
      </c>
      <c s="33">
        <v>0</v>
      </c>
      <c s="33">
        <f>ROUND(ROUND(H212,2)*ROUND(G212,3),2)</f>
      </c>
      <c s="31" t="s">
        <v>1075</v>
      </c>
      <c r="O212">
        <f>(I212*21)/100</f>
      </c>
      <c t="s">
        <v>23</v>
      </c>
    </row>
    <row r="213" spans="1:5" ht="25.5">
      <c r="A213" s="34" t="s">
        <v>53</v>
      </c>
      <c r="E213" s="35" t="s">
        <v>1438</v>
      </c>
    </row>
    <row r="214" spans="1:5" ht="12.75">
      <c r="A214" s="36" t="s">
        <v>55</v>
      </c>
      <c r="E214" s="37" t="s">
        <v>49</v>
      </c>
    </row>
    <row r="215" spans="1:5" ht="12.75">
      <c r="A215" t="s">
        <v>56</v>
      </c>
      <c r="E215" s="35" t="s">
        <v>49</v>
      </c>
    </row>
    <row r="216" spans="1:18" ht="12.75" customHeight="1">
      <c r="A216" s="6" t="s">
        <v>45</v>
      </c>
      <c s="6"/>
      <c s="39" t="s">
        <v>77</v>
      </c>
      <c s="6"/>
      <c s="27" t="s">
        <v>820</v>
      </c>
      <c s="6"/>
      <c s="6"/>
      <c s="6"/>
      <c s="40">
        <f>0+Q216</f>
      </c>
      <c s="6"/>
      <c r="O216">
        <f>0+R216</f>
      </c>
      <c r="Q216">
        <f>0+I217+I221+I225+I229+I233+I237+I241+I245+I249+I253+I257+I261+I265+I269+I273+I277+I281+I285+I289+I293+I297+I301+I305+I309+I313+I317+I321+I325+I329+I333+I337+I341+I345+I349+I353+I357+I361+I365+I369+I373+I377+I381+I385+I389+I393+I397+I401+I405+I409+I413+I417+I421+I425+I429</f>
      </c>
      <c>
        <f>0+O217+O221+O225+O229+O233+O237+O241+O245+O249+O253+O257+O261+O265+O269+O273+O277+O281+O285+O289+O293+O297+O301+O305+O309+O313+O317+O321+O325+O329+O333+O337+O341+O345+O349+O353+O357+O361+O365+O369+O373+O377+O381+O385+O389+O393+O397+O401+O405+O409+O413+O417+O421+O425+O429</f>
      </c>
    </row>
    <row r="217" spans="1:16" ht="12.75">
      <c r="A217" s="25" t="s">
        <v>47</v>
      </c>
      <c s="29" t="s">
        <v>210</v>
      </c>
      <c s="29" t="s">
        <v>2806</v>
      </c>
      <c s="25" t="s">
        <v>49</v>
      </c>
      <c s="30" t="s">
        <v>1447</v>
      </c>
      <c s="31" t="s">
        <v>121</v>
      </c>
      <c s="32">
        <v>1</v>
      </c>
      <c s="33">
        <v>0</v>
      </c>
      <c s="33">
        <f>ROUND(ROUND(H217,2)*ROUND(G217,3),2)</f>
      </c>
      <c s="31"/>
      <c r="O217">
        <f>(I217*21)/100</f>
      </c>
      <c t="s">
        <v>23</v>
      </c>
    </row>
    <row r="218" spans="1:5" ht="12.75">
      <c r="A218" s="34" t="s">
        <v>53</v>
      </c>
      <c r="E218" s="35" t="s">
        <v>1447</v>
      </c>
    </row>
    <row r="219" spans="1:5" ht="12.75">
      <c r="A219" s="36" t="s">
        <v>55</v>
      </c>
      <c r="E219" s="37" t="s">
        <v>49</v>
      </c>
    </row>
    <row r="220" spans="1:5" ht="12.75">
      <c r="A220" t="s">
        <v>56</v>
      </c>
      <c r="E220" s="35" t="s">
        <v>49</v>
      </c>
    </row>
    <row r="221" spans="1:16" ht="12.75">
      <c r="A221" s="25" t="s">
        <v>47</v>
      </c>
      <c s="29" t="s">
        <v>214</v>
      </c>
      <c s="29" t="s">
        <v>1466</v>
      </c>
      <c s="25" t="s">
        <v>49</v>
      </c>
      <c s="30" t="s">
        <v>1467</v>
      </c>
      <c s="31" t="s">
        <v>121</v>
      </c>
      <c s="32">
        <v>1</v>
      </c>
      <c s="33">
        <v>0</v>
      </c>
      <c s="33">
        <f>ROUND(ROUND(H221,2)*ROUND(G221,3),2)</f>
      </c>
      <c s="31" t="s">
        <v>1075</v>
      </c>
      <c r="O221">
        <f>(I221*21)/100</f>
      </c>
      <c t="s">
        <v>23</v>
      </c>
    </row>
    <row r="222" spans="1:5" ht="12.75">
      <c r="A222" s="34" t="s">
        <v>53</v>
      </c>
      <c r="E222" s="35" t="s">
        <v>1467</v>
      </c>
    </row>
    <row r="223" spans="1:5" ht="12.75">
      <c r="A223" s="36" t="s">
        <v>55</v>
      </c>
      <c r="E223" s="37" t="s">
        <v>49</v>
      </c>
    </row>
    <row r="224" spans="1:5" ht="12.75">
      <c r="A224" t="s">
        <v>56</v>
      </c>
      <c r="E224" s="35" t="s">
        <v>49</v>
      </c>
    </row>
    <row r="225" spans="1:16" ht="12.75">
      <c r="A225" s="25" t="s">
        <v>47</v>
      </c>
      <c s="29" t="s">
        <v>219</v>
      </c>
      <c s="29" t="s">
        <v>1471</v>
      </c>
      <c s="25" t="s">
        <v>49</v>
      </c>
      <c s="30" t="s">
        <v>1472</v>
      </c>
      <c s="31" t="s">
        <v>121</v>
      </c>
      <c s="32">
        <v>2</v>
      </c>
      <c s="33">
        <v>0</v>
      </c>
      <c s="33">
        <f>ROUND(ROUND(H225,2)*ROUND(G225,3),2)</f>
      </c>
      <c s="31" t="s">
        <v>1075</v>
      </c>
      <c r="O225">
        <f>(I225*21)/100</f>
      </c>
      <c t="s">
        <v>23</v>
      </c>
    </row>
    <row r="226" spans="1:5" ht="12.75">
      <c r="A226" s="34" t="s">
        <v>53</v>
      </c>
      <c r="E226" s="35" t="s">
        <v>1472</v>
      </c>
    </row>
    <row r="227" spans="1:5" ht="12.75">
      <c r="A227" s="36" t="s">
        <v>55</v>
      </c>
      <c r="E227" s="37" t="s">
        <v>49</v>
      </c>
    </row>
    <row r="228" spans="1:5" ht="12.75">
      <c r="A228" t="s">
        <v>56</v>
      </c>
      <c r="E228" s="35" t="s">
        <v>49</v>
      </c>
    </row>
    <row r="229" spans="1:16" ht="12.75">
      <c r="A229" s="25" t="s">
        <v>47</v>
      </c>
      <c s="29" t="s">
        <v>225</v>
      </c>
      <c s="29" t="s">
        <v>1491</v>
      </c>
      <c s="25" t="s">
        <v>49</v>
      </c>
      <c s="30" t="s">
        <v>1492</v>
      </c>
      <c s="31" t="s">
        <v>121</v>
      </c>
      <c s="32">
        <v>2</v>
      </c>
      <c s="33">
        <v>0</v>
      </c>
      <c s="33">
        <f>ROUND(ROUND(H229,2)*ROUND(G229,3),2)</f>
      </c>
      <c s="31" t="s">
        <v>1075</v>
      </c>
      <c r="O229">
        <f>(I229*21)/100</f>
      </c>
      <c t="s">
        <v>23</v>
      </c>
    </row>
    <row r="230" spans="1:5" ht="12.75">
      <c r="A230" s="34" t="s">
        <v>53</v>
      </c>
      <c r="E230" s="35" t="s">
        <v>1492</v>
      </c>
    </row>
    <row r="231" spans="1:5" ht="12.75">
      <c r="A231" s="36" t="s">
        <v>55</v>
      </c>
      <c r="E231" s="37" t="s">
        <v>49</v>
      </c>
    </row>
    <row r="232" spans="1:5" ht="12.75">
      <c r="A232" t="s">
        <v>56</v>
      </c>
      <c r="E232" s="35" t="s">
        <v>49</v>
      </c>
    </row>
    <row r="233" spans="1:16" ht="12.75">
      <c r="A233" s="25" t="s">
        <v>47</v>
      </c>
      <c s="29" t="s">
        <v>231</v>
      </c>
      <c s="29" t="s">
        <v>1494</v>
      </c>
      <c s="25" t="s">
        <v>49</v>
      </c>
      <c s="30" t="s">
        <v>1495</v>
      </c>
      <c s="31" t="s">
        <v>121</v>
      </c>
      <c s="32">
        <v>1</v>
      </c>
      <c s="33">
        <v>0</v>
      </c>
      <c s="33">
        <f>ROUND(ROUND(H233,2)*ROUND(G233,3),2)</f>
      </c>
      <c s="31" t="s">
        <v>1075</v>
      </c>
      <c r="O233">
        <f>(I233*21)/100</f>
      </c>
      <c t="s">
        <v>23</v>
      </c>
    </row>
    <row r="234" spans="1:5" ht="12.75">
      <c r="A234" s="34" t="s">
        <v>53</v>
      </c>
      <c r="E234" s="35" t="s">
        <v>1495</v>
      </c>
    </row>
    <row r="235" spans="1:5" ht="12.75">
      <c r="A235" s="36" t="s">
        <v>55</v>
      </c>
      <c r="E235" s="37" t="s">
        <v>49</v>
      </c>
    </row>
    <row r="236" spans="1:5" ht="12.75">
      <c r="A236" t="s">
        <v>56</v>
      </c>
      <c r="E236" s="35" t="s">
        <v>49</v>
      </c>
    </row>
    <row r="237" spans="1:16" ht="12.75">
      <c r="A237" s="25" t="s">
        <v>47</v>
      </c>
      <c s="29" t="s">
        <v>237</v>
      </c>
      <c s="29" t="s">
        <v>2807</v>
      </c>
      <c s="25" t="s">
        <v>49</v>
      </c>
      <c s="30" t="s">
        <v>2808</v>
      </c>
      <c s="31" t="s">
        <v>121</v>
      </c>
      <c s="32">
        <v>1</v>
      </c>
      <c s="33">
        <v>0</v>
      </c>
      <c s="33">
        <f>ROUND(ROUND(H237,2)*ROUND(G237,3),2)</f>
      </c>
      <c s="31" t="s">
        <v>1075</v>
      </c>
      <c r="O237">
        <f>(I237*21)/100</f>
      </c>
      <c t="s">
        <v>23</v>
      </c>
    </row>
    <row r="238" spans="1:5" ht="12.75">
      <c r="A238" s="34" t="s">
        <v>53</v>
      </c>
      <c r="E238" s="35" t="s">
        <v>2808</v>
      </c>
    </row>
    <row r="239" spans="1:5" ht="12.75">
      <c r="A239" s="36" t="s">
        <v>55</v>
      </c>
      <c r="E239" s="37" t="s">
        <v>49</v>
      </c>
    </row>
    <row r="240" spans="1:5" ht="12.75">
      <c r="A240" t="s">
        <v>56</v>
      </c>
      <c r="E240" s="35" t="s">
        <v>49</v>
      </c>
    </row>
    <row r="241" spans="1:16" ht="12.75">
      <c r="A241" s="25" t="s">
        <v>47</v>
      </c>
      <c s="29" t="s">
        <v>243</v>
      </c>
      <c s="29" t="s">
        <v>2809</v>
      </c>
      <c s="25" t="s">
        <v>49</v>
      </c>
      <c s="30" t="s">
        <v>2810</v>
      </c>
      <c s="31" t="s">
        <v>121</v>
      </c>
      <c s="32">
        <v>1</v>
      </c>
      <c s="33">
        <v>0</v>
      </c>
      <c s="33">
        <f>ROUND(ROUND(H241,2)*ROUND(G241,3),2)</f>
      </c>
      <c s="31" t="s">
        <v>1075</v>
      </c>
      <c r="O241">
        <f>(I241*21)/100</f>
      </c>
      <c t="s">
        <v>23</v>
      </c>
    </row>
    <row r="242" spans="1:5" ht="12.75">
      <c r="A242" s="34" t="s">
        <v>53</v>
      </c>
      <c r="E242" s="35" t="s">
        <v>2810</v>
      </c>
    </row>
    <row r="243" spans="1:5" ht="12.75">
      <c r="A243" s="36" t="s">
        <v>55</v>
      </c>
      <c r="E243" s="37" t="s">
        <v>49</v>
      </c>
    </row>
    <row r="244" spans="1:5" ht="12.75">
      <c r="A244" t="s">
        <v>56</v>
      </c>
      <c r="E244" s="35" t="s">
        <v>49</v>
      </c>
    </row>
    <row r="245" spans="1:16" ht="12.75">
      <c r="A245" s="25" t="s">
        <v>47</v>
      </c>
      <c s="29" t="s">
        <v>249</v>
      </c>
      <c s="29" t="s">
        <v>1513</v>
      </c>
      <c s="25" t="s">
        <v>49</v>
      </c>
      <c s="30" t="s">
        <v>1514</v>
      </c>
      <c s="31" t="s">
        <v>121</v>
      </c>
      <c s="32">
        <v>1</v>
      </c>
      <c s="33">
        <v>0</v>
      </c>
      <c s="33">
        <f>ROUND(ROUND(H245,2)*ROUND(G245,3),2)</f>
      </c>
      <c s="31" t="s">
        <v>1075</v>
      </c>
      <c r="O245">
        <f>(I245*21)/100</f>
      </c>
      <c t="s">
        <v>23</v>
      </c>
    </row>
    <row r="246" spans="1:5" ht="12.75">
      <c r="A246" s="34" t="s">
        <v>53</v>
      </c>
      <c r="E246" s="35" t="s">
        <v>1514</v>
      </c>
    </row>
    <row r="247" spans="1:5" ht="12.75">
      <c r="A247" s="36" t="s">
        <v>55</v>
      </c>
      <c r="E247" s="37" t="s">
        <v>49</v>
      </c>
    </row>
    <row r="248" spans="1:5" ht="12.75">
      <c r="A248" t="s">
        <v>56</v>
      </c>
      <c r="E248" s="35" t="s">
        <v>49</v>
      </c>
    </row>
    <row r="249" spans="1:16" ht="12.75">
      <c r="A249" s="25" t="s">
        <v>47</v>
      </c>
      <c s="29" t="s">
        <v>284</v>
      </c>
      <c s="29" t="s">
        <v>2811</v>
      </c>
      <c s="25" t="s">
        <v>49</v>
      </c>
      <c s="30" t="s">
        <v>2598</v>
      </c>
      <c s="31" t="s">
        <v>142</v>
      </c>
      <c s="32">
        <v>6.06</v>
      </c>
      <c s="33">
        <v>0</v>
      </c>
      <c s="33">
        <f>ROUND(ROUND(H249,2)*ROUND(G249,3),2)</f>
      </c>
      <c s="31"/>
      <c r="O249">
        <f>(I249*21)/100</f>
      </c>
      <c t="s">
        <v>23</v>
      </c>
    </row>
    <row r="250" spans="1:5" ht="12.75">
      <c r="A250" s="34" t="s">
        <v>53</v>
      </c>
      <c r="E250" s="35" t="s">
        <v>2598</v>
      </c>
    </row>
    <row r="251" spans="1:5" ht="25.5">
      <c r="A251" s="36" t="s">
        <v>55</v>
      </c>
      <c r="E251" s="37" t="s">
        <v>2812</v>
      </c>
    </row>
    <row r="252" spans="1:5" ht="12.75">
      <c r="A252" t="s">
        <v>56</v>
      </c>
      <c r="E252" s="35" t="s">
        <v>49</v>
      </c>
    </row>
    <row r="253" spans="1:16" ht="25.5">
      <c r="A253" s="25" t="s">
        <v>47</v>
      </c>
      <c s="29" t="s">
        <v>290</v>
      </c>
      <c s="29" t="s">
        <v>2813</v>
      </c>
      <c s="25" t="s">
        <v>49</v>
      </c>
      <c s="30" t="s">
        <v>2609</v>
      </c>
      <c s="31" t="s">
        <v>121</v>
      </c>
      <c s="32">
        <v>2.02</v>
      </c>
      <c s="33">
        <v>0</v>
      </c>
      <c s="33">
        <f>ROUND(ROUND(H253,2)*ROUND(G253,3),2)</f>
      </c>
      <c s="31"/>
      <c r="O253">
        <f>(I253*21)/100</f>
      </c>
      <c t="s">
        <v>23</v>
      </c>
    </row>
    <row r="254" spans="1:5" ht="25.5">
      <c r="A254" s="34" t="s">
        <v>53</v>
      </c>
      <c r="E254" s="35" t="s">
        <v>2609</v>
      </c>
    </row>
    <row r="255" spans="1:5" ht="12.75">
      <c r="A255" s="36" t="s">
        <v>55</v>
      </c>
      <c r="E255" s="37" t="s">
        <v>49</v>
      </c>
    </row>
    <row r="256" spans="1:5" ht="12.75">
      <c r="A256" t="s">
        <v>56</v>
      </c>
      <c r="E256" s="35" t="s">
        <v>49</v>
      </c>
    </row>
    <row r="257" spans="1:16" ht="12.75">
      <c r="A257" s="25" t="s">
        <v>47</v>
      </c>
      <c s="29" t="s">
        <v>294</v>
      </c>
      <c s="29" t="s">
        <v>2814</v>
      </c>
      <c s="25" t="s">
        <v>49</v>
      </c>
      <c s="30" t="s">
        <v>2815</v>
      </c>
      <c s="31" t="s">
        <v>121</v>
      </c>
      <c s="32">
        <v>1.01</v>
      </c>
      <c s="33">
        <v>0</v>
      </c>
      <c s="33">
        <f>ROUND(ROUND(H257,2)*ROUND(G257,3),2)</f>
      </c>
      <c s="31"/>
      <c r="O257">
        <f>(I257*21)/100</f>
      </c>
      <c t="s">
        <v>23</v>
      </c>
    </row>
    <row r="258" spans="1:5" ht="12.75">
      <c r="A258" s="34" t="s">
        <v>53</v>
      </c>
      <c r="E258" s="35" t="s">
        <v>2815</v>
      </c>
    </row>
    <row r="259" spans="1:5" ht="38.25">
      <c r="A259" s="36" t="s">
        <v>55</v>
      </c>
      <c r="E259" s="37" t="s">
        <v>2816</v>
      </c>
    </row>
    <row r="260" spans="1:5" ht="12.75">
      <c r="A260" t="s">
        <v>56</v>
      </c>
      <c r="E260" s="35" t="s">
        <v>49</v>
      </c>
    </row>
    <row r="261" spans="1:16" ht="12.75">
      <c r="A261" s="25" t="s">
        <v>47</v>
      </c>
      <c s="29" t="s">
        <v>300</v>
      </c>
      <c s="29" t="s">
        <v>2817</v>
      </c>
      <c s="25" t="s">
        <v>49</v>
      </c>
      <c s="30" t="s">
        <v>2818</v>
      </c>
      <c s="31" t="s">
        <v>121</v>
      </c>
      <c s="32">
        <v>2.02</v>
      </c>
      <c s="33">
        <v>0</v>
      </c>
      <c s="33">
        <f>ROUND(ROUND(H261,2)*ROUND(G261,3),2)</f>
      </c>
      <c s="31"/>
      <c r="O261">
        <f>(I261*21)/100</f>
      </c>
      <c t="s">
        <v>23</v>
      </c>
    </row>
    <row r="262" spans="1:5" ht="12.75">
      <c r="A262" s="34" t="s">
        <v>53</v>
      </c>
      <c r="E262" s="35" t="s">
        <v>2818</v>
      </c>
    </row>
    <row r="263" spans="1:5" ht="12.75">
      <c r="A263" s="36" t="s">
        <v>55</v>
      </c>
      <c r="E263" s="37" t="s">
        <v>49</v>
      </c>
    </row>
    <row r="264" spans="1:5" ht="12.75">
      <c r="A264" t="s">
        <v>56</v>
      </c>
      <c r="E264" s="35" t="s">
        <v>49</v>
      </c>
    </row>
    <row r="265" spans="1:16" ht="12.75">
      <c r="A265" s="25" t="s">
        <v>47</v>
      </c>
      <c s="29" t="s">
        <v>303</v>
      </c>
      <c s="29" t="s">
        <v>2819</v>
      </c>
      <c s="25" t="s">
        <v>49</v>
      </c>
      <c s="30" t="s">
        <v>2820</v>
      </c>
      <c s="31" t="s">
        <v>121</v>
      </c>
      <c s="32">
        <v>2.02</v>
      </c>
      <c s="33">
        <v>0</v>
      </c>
      <c s="33">
        <f>ROUND(ROUND(H265,2)*ROUND(G265,3),2)</f>
      </c>
      <c s="31"/>
      <c r="O265">
        <f>(I265*21)/100</f>
      </c>
      <c t="s">
        <v>23</v>
      </c>
    </row>
    <row r="266" spans="1:5" ht="12.75">
      <c r="A266" s="34" t="s">
        <v>53</v>
      </c>
      <c r="E266" s="35" t="s">
        <v>2820</v>
      </c>
    </row>
    <row r="267" spans="1:5" ht="12.75">
      <c r="A267" s="36" t="s">
        <v>55</v>
      </c>
      <c r="E267" s="37" t="s">
        <v>49</v>
      </c>
    </row>
    <row r="268" spans="1:5" ht="12.75">
      <c r="A268" t="s">
        <v>56</v>
      </c>
      <c r="E268" s="35" t="s">
        <v>49</v>
      </c>
    </row>
    <row r="269" spans="1:16" ht="12.75">
      <c r="A269" s="25" t="s">
        <v>47</v>
      </c>
      <c s="29" t="s">
        <v>307</v>
      </c>
      <c s="29" t="s">
        <v>2821</v>
      </c>
      <c s="25" t="s">
        <v>49</v>
      </c>
      <c s="30" t="s">
        <v>2822</v>
      </c>
      <c s="31" t="s">
        <v>121</v>
      </c>
      <c s="32">
        <v>1.01</v>
      </c>
      <c s="33">
        <v>0</v>
      </c>
      <c s="33">
        <f>ROUND(ROUND(H269,2)*ROUND(G269,3),2)</f>
      </c>
      <c s="31"/>
      <c r="O269">
        <f>(I269*21)/100</f>
      </c>
      <c t="s">
        <v>23</v>
      </c>
    </row>
    <row r="270" spans="1:5" ht="12.75">
      <c r="A270" s="34" t="s">
        <v>53</v>
      </c>
      <c r="E270" s="35" t="s">
        <v>2822</v>
      </c>
    </row>
    <row r="271" spans="1:5" ht="12.75">
      <c r="A271" s="36" t="s">
        <v>55</v>
      </c>
      <c r="E271" s="37" t="s">
        <v>49</v>
      </c>
    </row>
    <row r="272" spans="1:5" ht="12.75">
      <c r="A272" t="s">
        <v>56</v>
      </c>
      <c r="E272" s="35" t="s">
        <v>49</v>
      </c>
    </row>
    <row r="273" spans="1:16" ht="12.75">
      <c r="A273" s="25" t="s">
        <v>47</v>
      </c>
      <c s="29" t="s">
        <v>312</v>
      </c>
      <c s="29" t="s">
        <v>2823</v>
      </c>
      <c s="25" t="s">
        <v>49</v>
      </c>
      <c s="30" t="s">
        <v>1613</v>
      </c>
      <c s="31" t="s">
        <v>121</v>
      </c>
      <c s="32">
        <v>2</v>
      </c>
      <c s="33">
        <v>0</v>
      </c>
      <c s="33">
        <f>ROUND(ROUND(H273,2)*ROUND(G273,3),2)</f>
      </c>
      <c s="31"/>
      <c r="O273">
        <f>(I273*21)/100</f>
      </c>
      <c t="s">
        <v>23</v>
      </c>
    </row>
    <row r="274" spans="1:5" ht="12.75">
      <c r="A274" s="34" t="s">
        <v>53</v>
      </c>
      <c r="E274" s="35" t="s">
        <v>1613</v>
      </c>
    </row>
    <row r="275" spans="1:5" ht="38.25">
      <c r="A275" s="36" t="s">
        <v>55</v>
      </c>
      <c r="E275" s="37" t="s">
        <v>1614</v>
      </c>
    </row>
    <row r="276" spans="1:5" ht="12.75">
      <c r="A276" t="s">
        <v>56</v>
      </c>
      <c r="E276" s="35" t="s">
        <v>49</v>
      </c>
    </row>
    <row r="277" spans="1:16" ht="12.75">
      <c r="A277" s="25" t="s">
        <v>47</v>
      </c>
      <c s="29" t="s">
        <v>315</v>
      </c>
      <c s="29" t="s">
        <v>1622</v>
      </c>
      <c s="25" t="s">
        <v>49</v>
      </c>
      <c s="30" t="s">
        <v>1623</v>
      </c>
      <c s="31" t="s">
        <v>121</v>
      </c>
      <c s="32">
        <v>1.01</v>
      </c>
      <c s="33">
        <v>0</v>
      </c>
      <c s="33">
        <f>ROUND(ROUND(H277,2)*ROUND(G277,3),2)</f>
      </c>
      <c s="31" t="s">
        <v>1075</v>
      </c>
      <c r="O277">
        <f>(I277*21)/100</f>
      </c>
      <c t="s">
        <v>23</v>
      </c>
    </row>
    <row r="278" spans="1:5" ht="12.75">
      <c r="A278" s="34" t="s">
        <v>53</v>
      </c>
      <c r="E278" s="35" t="s">
        <v>1623</v>
      </c>
    </row>
    <row r="279" spans="1:5" ht="12.75">
      <c r="A279" s="36" t="s">
        <v>55</v>
      </c>
      <c r="E279" s="37" t="s">
        <v>49</v>
      </c>
    </row>
    <row r="280" spans="1:5" ht="12.75">
      <c r="A280" t="s">
        <v>56</v>
      </c>
      <c r="E280" s="35" t="s">
        <v>49</v>
      </c>
    </row>
    <row r="281" spans="1:16" ht="12.75">
      <c r="A281" s="25" t="s">
        <v>47</v>
      </c>
      <c s="29" t="s">
        <v>321</v>
      </c>
      <c s="29" t="s">
        <v>2824</v>
      </c>
      <c s="25" t="s">
        <v>49</v>
      </c>
      <c s="30" t="s">
        <v>2825</v>
      </c>
      <c s="31" t="s">
        <v>121</v>
      </c>
      <c s="32">
        <v>1.01</v>
      </c>
      <c s="33">
        <v>0</v>
      </c>
      <c s="33">
        <f>ROUND(ROUND(H281,2)*ROUND(G281,3),2)</f>
      </c>
      <c s="31" t="s">
        <v>1075</v>
      </c>
      <c r="O281">
        <f>(I281*21)/100</f>
      </c>
      <c t="s">
        <v>23</v>
      </c>
    </row>
    <row r="282" spans="1:5" ht="12.75">
      <c r="A282" s="34" t="s">
        <v>53</v>
      </c>
      <c r="E282" s="35" t="s">
        <v>2825</v>
      </c>
    </row>
    <row r="283" spans="1:5" ht="12.75">
      <c r="A283" s="36" t="s">
        <v>55</v>
      </c>
      <c r="E283" s="37" t="s">
        <v>49</v>
      </c>
    </row>
    <row r="284" spans="1:5" ht="12.75">
      <c r="A284" t="s">
        <v>56</v>
      </c>
      <c r="E284" s="35" t="s">
        <v>49</v>
      </c>
    </row>
    <row r="285" spans="1:16" ht="12.75">
      <c r="A285" s="25" t="s">
        <v>47</v>
      </c>
      <c s="29" t="s">
        <v>326</v>
      </c>
      <c s="29" t="s">
        <v>1631</v>
      </c>
      <c s="25" t="s">
        <v>49</v>
      </c>
      <c s="30" t="s">
        <v>1632</v>
      </c>
      <c s="31" t="s">
        <v>121</v>
      </c>
      <c s="32">
        <v>2.02</v>
      </c>
      <c s="33">
        <v>0</v>
      </c>
      <c s="33">
        <f>ROUND(ROUND(H285,2)*ROUND(G285,3),2)</f>
      </c>
      <c s="31" t="s">
        <v>1075</v>
      </c>
      <c r="O285">
        <f>(I285*21)/100</f>
      </c>
      <c t="s">
        <v>23</v>
      </c>
    </row>
    <row r="286" spans="1:5" ht="12.75">
      <c r="A286" s="34" t="s">
        <v>53</v>
      </c>
      <c r="E286" s="35" t="s">
        <v>1632</v>
      </c>
    </row>
    <row r="287" spans="1:5" ht="12.75">
      <c r="A287" s="36" t="s">
        <v>55</v>
      </c>
      <c r="E287" s="37" t="s">
        <v>49</v>
      </c>
    </row>
    <row r="288" spans="1:5" ht="12.75">
      <c r="A288" t="s">
        <v>56</v>
      </c>
      <c r="E288" s="35" t="s">
        <v>49</v>
      </c>
    </row>
    <row r="289" spans="1:16" ht="12.75">
      <c r="A289" s="25" t="s">
        <v>47</v>
      </c>
      <c s="29" t="s">
        <v>330</v>
      </c>
      <c s="29" t="s">
        <v>2645</v>
      </c>
      <c s="25" t="s">
        <v>49</v>
      </c>
      <c s="30" t="s">
        <v>2646</v>
      </c>
      <c s="31" t="s">
        <v>121</v>
      </c>
      <c s="32">
        <v>2.02</v>
      </c>
      <c s="33">
        <v>0</v>
      </c>
      <c s="33">
        <f>ROUND(ROUND(H289,2)*ROUND(G289,3),2)</f>
      </c>
      <c s="31" t="s">
        <v>1075</v>
      </c>
      <c r="O289">
        <f>(I289*21)/100</f>
      </c>
      <c t="s">
        <v>23</v>
      </c>
    </row>
    <row r="290" spans="1:5" ht="12.75">
      <c r="A290" s="34" t="s">
        <v>53</v>
      </c>
      <c r="E290" s="35" t="s">
        <v>2646</v>
      </c>
    </row>
    <row r="291" spans="1:5" ht="12.75">
      <c r="A291" s="36" t="s">
        <v>55</v>
      </c>
      <c r="E291" s="37" t="s">
        <v>49</v>
      </c>
    </row>
    <row r="292" spans="1:5" ht="12.75">
      <c r="A292" t="s">
        <v>56</v>
      </c>
      <c r="E292" s="35" t="s">
        <v>49</v>
      </c>
    </row>
    <row r="293" spans="1:16" ht="25.5">
      <c r="A293" s="25" t="s">
        <v>47</v>
      </c>
      <c s="29" t="s">
        <v>336</v>
      </c>
      <c s="29" t="s">
        <v>2826</v>
      </c>
      <c s="25" t="s">
        <v>49</v>
      </c>
      <c s="30" t="s">
        <v>2827</v>
      </c>
      <c s="31" t="s">
        <v>121</v>
      </c>
      <c s="32">
        <v>1.01</v>
      </c>
      <c s="33">
        <v>0</v>
      </c>
      <c s="33">
        <f>ROUND(ROUND(H293,2)*ROUND(G293,3),2)</f>
      </c>
      <c s="31" t="s">
        <v>1075</v>
      </c>
      <c r="O293">
        <f>(I293*21)/100</f>
      </c>
      <c t="s">
        <v>23</v>
      </c>
    </row>
    <row r="294" spans="1:5" ht="25.5">
      <c r="A294" s="34" t="s">
        <v>53</v>
      </c>
      <c r="E294" s="35" t="s">
        <v>2827</v>
      </c>
    </row>
    <row r="295" spans="1:5" ht="12.75">
      <c r="A295" s="36" t="s">
        <v>55</v>
      </c>
      <c r="E295" s="37" t="s">
        <v>49</v>
      </c>
    </row>
    <row r="296" spans="1:5" ht="12.75">
      <c r="A296" t="s">
        <v>56</v>
      </c>
      <c r="E296" s="35" t="s">
        <v>49</v>
      </c>
    </row>
    <row r="297" spans="1:16" ht="12.75">
      <c r="A297" s="25" t="s">
        <v>47</v>
      </c>
      <c s="29" t="s">
        <v>341</v>
      </c>
      <c s="29" t="s">
        <v>2828</v>
      </c>
      <c s="25" t="s">
        <v>49</v>
      </c>
      <c s="30" t="s">
        <v>2829</v>
      </c>
      <c s="31" t="s">
        <v>121</v>
      </c>
      <c s="32">
        <v>2.02</v>
      </c>
      <c s="33">
        <v>0</v>
      </c>
      <c s="33">
        <f>ROUND(ROUND(H297,2)*ROUND(G297,3),2)</f>
      </c>
      <c s="31" t="s">
        <v>1075</v>
      </c>
      <c r="O297">
        <f>(I297*21)/100</f>
      </c>
      <c t="s">
        <v>23</v>
      </c>
    </row>
    <row r="298" spans="1:5" ht="12.75">
      <c r="A298" s="34" t="s">
        <v>53</v>
      </c>
      <c r="E298" s="35" t="s">
        <v>2829</v>
      </c>
    </row>
    <row r="299" spans="1:5" ht="12.75">
      <c r="A299" s="36" t="s">
        <v>55</v>
      </c>
      <c r="E299" s="37" t="s">
        <v>49</v>
      </c>
    </row>
    <row r="300" spans="1:5" ht="12.75">
      <c r="A300" t="s">
        <v>56</v>
      </c>
      <c r="E300" s="35" t="s">
        <v>49</v>
      </c>
    </row>
    <row r="301" spans="1:16" ht="12.75">
      <c r="A301" s="25" t="s">
        <v>47</v>
      </c>
      <c s="29" t="s">
        <v>345</v>
      </c>
      <c s="29" t="s">
        <v>2659</v>
      </c>
      <c s="25" t="s">
        <v>49</v>
      </c>
      <c s="30" t="s">
        <v>2660</v>
      </c>
      <c s="31" t="s">
        <v>121</v>
      </c>
      <c s="32">
        <v>2.02</v>
      </c>
      <c s="33">
        <v>0</v>
      </c>
      <c s="33">
        <f>ROUND(ROUND(H301,2)*ROUND(G301,3),2)</f>
      </c>
      <c s="31" t="s">
        <v>1075</v>
      </c>
      <c r="O301">
        <f>(I301*21)/100</f>
      </c>
      <c t="s">
        <v>23</v>
      </c>
    </row>
    <row r="302" spans="1:5" ht="12.75">
      <c r="A302" s="34" t="s">
        <v>53</v>
      </c>
      <c r="E302" s="35" t="s">
        <v>2660</v>
      </c>
    </row>
    <row r="303" spans="1:5" ht="12.75">
      <c r="A303" s="36" t="s">
        <v>55</v>
      </c>
      <c r="E303" s="37" t="s">
        <v>49</v>
      </c>
    </row>
    <row r="304" spans="1:5" ht="12.75">
      <c r="A304" t="s">
        <v>56</v>
      </c>
      <c r="E304" s="35" t="s">
        <v>49</v>
      </c>
    </row>
    <row r="305" spans="1:16" ht="12.75">
      <c r="A305" s="25" t="s">
        <v>47</v>
      </c>
      <c s="29" t="s">
        <v>351</v>
      </c>
      <c s="29" t="s">
        <v>2830</v>
      </c>
      <c s="25" t="s">
        <v>49</v>
      </c>
      <c s="30" t="s">
        <v>2831</v>
      </c>
      <c s="31" t="s">
        <v>121</v>
      </c>
      <c s="32">
        <v>1.01</v>
      </c>
      <c s="33">
        <v>0</v>
      </c>
      <c s="33">
        <f>ROUND(ROUND(H305,2)*ROUND(G305,3),2)</f>
      </c>
      <c s="31" t="s">
        <v>1075</v>
      </c>
      <c r="O305">
        <f>(I305*21)/100</f>
      </c>
      <c t="s">
        <v>23</v>
      </c>
    </row>
    <row r="306" spans="1:5" ht="12.75">
      <c r="A306" s="34" t="s">
        <v>53</v>
      </c>
      <c r="E306" s="35" t="s">
        <v>2832</v>
      </c>
    </row>
    <row r="307" spans="1:5" ht="12.75">
      <c r="A307" s="36" t="s">
        <v>55</v>
      </c>
      <c r="E307" s="37" t="s">
        <v>49</v>
      </c>
    </row>
    <row r="308" spans="1:5" ht="12.75">
      <c r="A308" t="s">
        <v>56</v>
      </c>
      <c r="E308" s="35" t="s">
        <v>49</v>
      </c>
    </row>
    <row r="309" spans="1:16" ht="12.75">
      <c r="A309" s="25" t="s">
        <v>47</v>
      </c>
      <c s="29" t="s">
        <v>357</v>
      </c>
      <c s="29" t="s">
        <v>1661</v>
      </c>
      <c s="25" t="s">
        <v>49</v>
      </c>
      <c s="30" t="s">
        <v>1662</v>
      </c>
      <c s="31" t="s">
        <v>121</v>
      </c>
      <c s="32">
        <v>1.01</v>
      </c>
      <c s="33">
        <v>0</v>
      </c>
      <c s="33">
        <f>ROUND(ROUND(H309,2)*ROUND(G309,3),2)</f>
      </c>
      <c s="31" t="s">
        <v>1075</v>
      </c>
      <c r="O309">
        <f>(I309*21)/100</f>
      </c>
      <c t="s">
        <v>23</v>
      </c>
    </row>
    <row r="310" spans="1:5" ht="12.75">
      <c r="A310" s="34" t="s">
        <v>53</v>
      </c>
      <c r="E310" s="35" t="s">
        <v>1662</v>
      </c>
    </row>
    <row r="311" spans="1:5" ht="12.75">
      <c r="A311" s="36" t="s">
        <v>55</v>
      </c>
      <c r="E311" s="37" t="s">
        <v>49</v>
      </c>
    </row>
    <row r="312" spans="1:5" ht="12.75">
      <c r="A312" t="s">
        <v>56</v>
      </c>
      <c r="E312" s="35" t="s">
        <v>49</v>
      </c>
    </row>
    <row r="313" spans="1:16" ht="12.75">
      <c r="A313" s="25" t="s">
        <v>47</v>
      </c>
      <c s="29" t="s">
        <v>385</v>
      </c>
      <c s="29" t="s">
        <v>1670</v>
      </c>
      <c s="25" t="s">
        <v>49</v>
      </c>
      <c s="30" t="s">
        <v>1671</v>
      </c>
      <c s="31" t="s">
        <v>121</v>
      </c>
      <c s="32">
        <v>1</v>
      </c>
      <c s="33">
        <v>0</v>
      </c>
      <c s="33">
        <f>ROUND(ROUND(H313,2)*ROUND(G313,3),2)</f>
      </c>
      <c s="31"/>
      <c r="O313">
        <f>(I313*21)/100</f>
      </c>
      <c t="s">
        <v>23</v>
      </c>
    </row>
    <row r="314" spans="1:5" ht="12.75">
      <c r="A314" s="34" t="s">
        <v>53</v>
      </c>
      <c r="E314" s="35" t="s">
        <v>1672</v>
      </c>
    </row>
    <row r="315" spans="1:5" ht="12.75">
      <c r="A315" s="36" t="s">
        <v>55</v>
      </c>
      <c r="E315" s="37" t="s">
        <v>49</v>
      </c>
    </row>
    <row r="316" spans="1:5" ht="12.75">
      <c r="A316" t="s">
        <v>56</v>
      </c>
      <c r="E316" s="35" t="s">
        <v>49</v>
      </c>
    </row>
    <row r="317" spans="1:16" ht="12.75">
      <c r="A317" s="25" t="s">
        <v>47</v>
      </c>
      <c s="29" t="s">
        <v>1508</v>
      </c>
      <c s="29" t="s">
        <v>1674</v>
      </c>
      <c s="25" t="s">
        <v>49</v>
      </c>
      <c s="30" t="s">
        <v>1675</v>
      </c>
      <c s="31" t="s">
        <v>97</v>
      </c>
      <c s="32">
        <v>0</v>
      </c>
      <c s="33">
        <v>0</v>
      </c>
      <c s="33">
        <f>ROUND(ROUND(H317,2)*ROUND(G317,3),2)</f>
      </c>
      <c s="31"/>
      <c r="O317">
        <f>(I317*21)/100</f>
      </c>
      <c t="s">
        <v>23</v>
      </c>
    </row>
    <row r="318" spans="1:5" ht="12.75">
      <c r="A318" s="34" t="s">
        <v>53</v>
      </c>
      <c r="E318" s="35" t="s">
        <v>49</v>
      </c>
    </row>
    <row r="319" spans="1:5" ht="216.75">
      <c r="A319" s="36" t="s">
        <v>55</v>
      </c>
      <c r="E319" s="37" t="s">
        <v>2833</v>
      </c>
    </row>
    <row r="320" spans="1:5" ht="12.75">
      <c r="A320" t="s">
        <v>56</v>
      </c>
      <c r="E320" s="35" t="s">
        <v>49</v>
      </c>
    </row>
    <row r="321" spans="1:16" ht="25.5">
      <c r="A321" s="25" t="s">
        <v>47</v>
      </c>
      <c s="29" t="s">
        <v>1512</v>
      </c>
      <c s="29" t="s">
        <v>2664</v>
      </c>
      <c s="25" t="s">
        <v>49</v>
      </c>
      <c s="30" t="s">
        <v>2665</v>
      </c>
      <c s="31" t="s">
        <v>142</v>
      </c>
      <c s="32">
        <v>3.5</v>
      </c>
      <c s="33">
        <v>0</v>
      </c>
      <c s="33">
        <f>ROUND(ROUND(H321,2)*ROUND(G321,3),2)</f>
      </c>
      <c s="31" t="s">
        <v>1075</v>
      </c>
      <c r="O321">
        <f>(I321*21)/100</f>
      </c>
      <c t="s">
        <v>23</v>
      </c>
    </row>
    <row r="322" spans="1:5" ht="25.5">
      <c r="A322" s="34" t="s">
        <v>53</v>
      </c>
      <c r="E322" s="35" t="s">
        <v>2666</v>
      </c>
    </row>
    <row r="323" spans="1:5" ht="25.5">
      <c r="A323" s="36" t="s">
        <v>55</v>
      </c>
      <c r="E323" s="37" t="s">
        <v>2834</v>
      </c>
    </row>
    <row r="324" spans="1:5" ht="12.75">
      <c r="A324" t="s">
        <v>56</v>
      </c>
      <c r="E324" s="35" t="s">
        <v>49</v>
      </c>
    </row>
    <row r="325" spans="1:16" ht="25.5">
      <c r="A325" s="25" t="s">
        <v>47</v>
      </c>
      <c s="29" t="s">
        <v>1515</v>
      </c>
      <c s="29" t="s">
        <v>1698</v>
      </c>
      <c s="25" t="s">
        <v>49</v>
      </c>
      <c s="30" t="s">
        <v>1699</v>
      </c>
      <c s="31" t="s">
        <v>121</v>
      </c>
      <c s="32">
        <v>4</v>
      </c>
      <c s="33">
        <v>0</v>
      </c>
      <c s="33">
        <f>ROUND(ROUND(H325,2)*ROUND(G325,3),2)</f>
      </c>
      <c s="31" t="s">
        <v>1075</v>
      </c>
      <c r="O325">
        <f>(I325*21)/100</f>
      </c>
      <c t="s">
        <v>23</v>
      </c>
    </row>
    <row r="326" spans="1:5" ht="25.5">
      <c r="A326" s="34" t="s">
        <v>53</v>
      </c>
      <c r="E326" s="35" t="s">
        <v>1700</v>
      </c>
    </row>
    <row r="327" spans="1:5" ht="63.75">
      <c r="A327" s="36" t="s">
        <v>55</v>
      </c>
      <c r="E327" s="37" t="s">
        <v>2835</v>
      </c>
    </row>
    <row r="328" spans="1:5" ht="12.75">
      <c r="A328" t="s">
        <v>56</v>
      </c>
      <c r="E328" s="35" t="s">
        <v>49</v>
      </c>
    </row>
    <row r="329" spans="1:16" ht="12.75">
      <c r="A329" s="25" t="s">
        <v>47</v>
      </c>
      <c s="29" t="s">
        <v>1249</v>
      </c>
      <c s="29" t="s">
        <v>2836</v>
      </c>
      <c s="25" t="s">
        <v>49</v>
      </c>
      <c s="30" t="s">
        <v>2837</v>
      </c>
      <c s="31" t="s">
        <v>121</v>
      </c>
      <c s="32">
        <v>4</v>
      </c>
      <c s="33">
        <v>0</v>
      </c>
      <c s="33">
        <f>ROUND(ROUND(H329,2)*ROUND(G329,3),2)</f>
      </c>
      <c s="31"/>
      <c r="O329">
        <f>(I329*21)/100</f>
      </c>
      <c t="s">
        <v>23</v>
      </c>
    </row>
    <row r="330" spans="1:5" ht="12.75">
      <c r="A330" s="34" t="s">
        <v>53</v>
      </c>
      <c r="E330" s="35" t="s">
        <v>2837</v>
      </c>
    </row>
    <row r="331" spans="1:5" ht="25.5">
      <c r="A331" s="36" t="s">
        <v>55</v>
      </c>
      <c r="E331" s="37" t="s">
        <v>2838</v>
      </c>
    </row>
    <row r="332" spans="1:5" ht="12.75">
      <c r="A332" t="s">
        <v>56</v>
      </c>
      <c r="E332" s="35" t="s">
        <v>49</v>
      </c>
    </row>
    <row r="333" spans="1:16" ht="12.75">
      <c r="A333" s="25" t="s">
        <v>47</v>
      </c>
      <c s="29" t="s">
        <v>1254</v>
      </c>
      <c s="29" t="s">
        <v>2839</v>
      </c>
      <c s="25" t="s">
        <v>49</v>
      </c>
      <c s="30" t="s">
        <v>1704</v>
      </c>
      <c s="31" t="s">
        <v>121</v>
      </c>
      <c s="32">
        <v>16</v>
      </c>
      <c s="33">
        <v>0</v>
      </c>
      <c s="33">
        <f>ROUND(ROUND(H333,2)*ROUND(G333,3),2)</f>
      </c>
      <c s="31"/>
      <c r="O333">
        <f>(I333*21)/100</f>
      </c>
      <c t="s">
        <v>23</v>
      </c>
    </row>
    <row r="334" spans="1:5" ht="12.75">
      <c r="A334" s="34" t="s">
        <v>53</v>
      </c>
      <c r="E334" s="35" t="s">
        <v>1704</v>
      </c>
    </row>
    <row r="335" spans="1:5" ht="51">
      <c r="A335" s="36" t="s">
        <v>55</v>
      </c>
      <c r="E335" s="37" t="s">
        <v>2840</v>
      </c>
    </row>
    <row r="336" spans="1:5" ht="12.75">
      <c r="A336" t="s">
        <v>56</v>
      </c>
      <c r="E336" s="35" t="s">
        <v>49</v>
      </c>
    </row>
    <row r="337" spans="1:16" ht="12.75">
      <c r="A337" s="25" t="s">
        <v>47</v>
      </c>
      <c s="29" t="s">
        <v>1259</v>
      </c>
      <c s="29" t="s">
        <v>2841</v>
      </c>
      <c s="25" t="s">
        <v>49</v>
      </c>
      <c s="30" t="s">
        <v>2681</v>
      </c>
      <c s="31" t="s">
        <v>121</v>
      </c>
      <c s="32">
        <v>7</v>
      </c>
      <c s="33">
        <v>0</v>
      </c>
      <c s="33">
        <f>ROUND(ROUND(H337,2)*ROUND(G337,3),2)</f>
      </c>
      <c s="31"/>
      <c r="O337">
        <f>(I337*21)/100</f>
      </c>
      <c t="s">
        <v>23</v>
      </c>
    </row>
    <row r="338" spans="1:5" ht="12.75">
      <c r="A338" s="34" t="s">
        <v>53</v>
      </c>
      <c r="E338" s="35" t="s">
        <v>2681</v>
      </c>
    </row>
    <row r="339" spans="1:5" ht="12.75">
      <c r="A339" s="36" t="s">
        <v>55</v>
      </c>
      <c r="E339" s="37" t="s">
        <v>2842</v>
      </c>
    </row>
    <row r="340" spans="1:5" ht="12.75">
      <c r="A340" t="s">
        <v>56</v>
      </c>
      <c r="E340" s="35" t="s">
        <v>49</v>
      </c>
    </row>
    <row r="341" spans="1:16" ht="25.5">
      <c r="A341" s="25" t="s">
        <v>47</v>
      </c>
      <c s="29" t="s">
        <v>1264</v>
      </c>
      <c s="29" t="s">
        <v>1747</v>
      </c>
      <c s="25" t="s">
        <v>49</v>
      </c>
      <c s="30" t="s">
        <v>1748</v>
      </c>
      <c s="31" t="s">
        <v>121</v>
      </c>
      <c s="32">
        <v>3</v>
      </c>
      <c s="33">
        <v>0</v>
      </c>
      <c s="33">
        <f>ROUND(ROUND(H341,2)*ROUND(G341,3),2)</f>
      </c>
      <c s="31" t="s">
        <v>1075</v>
      </c>
      <c r="O341">
        <f>(I341*21)/100</f>
      </c>
      <c t="s">
        <v>23</v>
      </c>
    </row>
    <row r="342" spans="1:5" ht="25.5">
      <c r="A342" s="34" t="s">
        <v>53</v>
      </c>
      <c r="E342" s="35" t="s">
        <v>1749</v>
      </c>
    </row>
    <row r="343" spans="1:5" ht="51">
      <c r="A343" s="36" t="s">
        <v>55</v>
      </c>
      <c r="E343" s="37" t="s">
        <v>2843</v>
      </c>
    </row>
    <row r="344" spans="1:5" ht="12.75">
      <c r="A344" t="s">
        <v>56</v>
      </c>
      <c r="E344" s="35" t="s">
        <v>49</v>
      </c>
    </row>
    <row r="345" spans="1:16" ht="12.75">
      <c r="A345" s="25" t="s">
        <v>47</v>
      </c>
      <c s="29" t="s">
        <v>1269</v>
      </c>
      <c s="29" t="s">
        <v>1752</v>
      </c>
      <c s="25" t="s">
        <v>49</v>
      </c>
      <c s="30" t="s">
        <v>1753</v>
      </c>
      <c s="31" t="s">
        <v>121</v>
      </c>
      <c s="32">
        <v>13</v>
      </c>
      <c s="33">
        <v>0</v>
      </c>
      <c s="33">
        <f>ROUND(ROUND(H345,2)*ROUND(G345,3),2)</f>
      </c>
      <c s="31" t="s">
        <v>1075</v>
      </c>
      <c r="O345">
        <f>(I345*21)/100</f>
      </c>
      <c t="s">
        <v>23</v>
      </c>
    </row>
    <row r="346" spans="1:5" ht="25.5">
      <c r="A346" s="34" t="s">
        <v>53</v>
      </c>
      <c r="E346" s="35" t="s">
        <v>1754</v>
      </c>
    </row>
    <row r="347" spans="1:5" ht="127.5">
      <c r="A347" s="36" t="s">
        <v>55</v>
      </c>
      <c r="E347" s="37" t="s">
        <v>2844</v>
      </c>
    </row>
    <row r="348" spans="1:5" ht="12.75">
      <c r="A348" t="s">
        <v>56</v>
      </c>
      <c r="E348" s="35" t="s">
        <v>49</v>
      </c>
    </row>
    <row r="349" spans="1:16" ht="12.75">
      <c r="A349" s="25" t="s">
        <v>47</v>
      </c>
      <c s="29" t="s">
        <v>1274</v>
      </c>
      <c s="29" t="s">
        <v>1757</v>
      </c>
      <c s="25" t="s">
        <v>49</v>
      </c>
      <c s="30" t="s">
        <v>1758</v>
      </c>
      <c s="31" t="s">
        <v>121</v>
      </c>
      <c s="32">
        <v>1</v>
      </c>
      <c s="33">
        <v>0</v>
      </c>
      <c s="33">
        <f>ROUND(ROUND(H349,2)*ROUND(G349,3),2)</f>
      </c>
      <c s="31" t="s">
        <v>1075</v>
      </c>
      <c r="O349">
        <f>(I349*21)/100</f>
      </c>
      <c t="s">
        <v>23</v>
      </c>
    </row>
    <row r="350" spans="1:5" ht="25.5">
      <c r="A350" s="34" t="s">
        <v>53</v>
      </c>
      <c r="E350" s="35" t="s">
        <v>1759</v>
      </c>
    </row>
    <row r="351" spans="1:5" ht="25.5">
      <c r="A351" s="36" t="s">
        <v>55</v>
      </c>
      <c r="E351" s="37" t="s">
        <v>2845</v>
      </c>
    </row>
    <row r="352" spans="1:5" ht="12.75">
      <c r="A352" t="s">
        <v>56</v>
      </c>
      <c r="E352" s="35" t="s">
        <v>49</v>
      </c>
    </row>
    <row r="353" spans="1:16" ht="12.75">
      <c r="A353" s="25" t="s">
        <v>47</v>
      </c>
      <c s="29" t="s">
        <v>1518</v>
      </c>
      <c s="29" t="s">
        <v>1837</v>
      </c>
      <c s="25" t="s">
        <v>49</v>
      </c>
      <c s="30" t="s">
        <v>1838</v>
      </c>
      <c s="31" t="s">
        <v>121</v>
      </c>
      <c s="32">
        <v>3</v>
      </c>
      <c s="33">
        <v>0</v>
      </c>
      <c s="33">
        <f>ROUND(ROUND(H353,2)*ROUND(G353,3),2)</f>
      </c>
      <c s="31" t="s">
        <v>1075</v>
      </c>
      <c r="O353">
        <f>(I353*21)/100</f>
      </c>
      <c t="s">
        <v>23</v>
      </c>
    </row>
    <row r="354" spans="1:5" ht="25.5">
      <c r="A354" s="34" t="s">
        <v>53</v>
      </c>
      <c r="E354" s="35" t="s">
        <v>1839</v>
      </c>
    </row>
    <row r="355" spans="1:5" ht="51">
      <c r="A355" s="36" t="s">
        <v>55</v>
      </c>
      <c r="E355" s="37" t="s">
        <v>2846</v>
      </c>
    </row>
    <row r="356" spans="1:5" ht="12.75">
      <c r="A356" t="s">
        <v>56</v>
      </c>
      <c r="E356" s="35" t="s">
        <v>49</v>
      </c>
    </row>
    <row r="357" spans="1:16" ht="12.75">
      <c r="A357" s="25" t="s">
        <v>47</v>
      </c>
      <c s="29" t="s">
        <v>1521</v>
      </c>
      <c s="29" t="s">
        <v>2847</v>
      </c>
      <c s="25" t="s">
        <v>49</v>
      </c>
      <c s="30" t="s">
        <v>2848</v>
      </c>
      <c s="31" t="s">
        <v>121</v>
      </c>
      <c s="32">
        <v>1</v>
      </c>
      <c s="33">
        <v>0</v>
      </c>
      <c s="33">
        <f>ROUND(ROUND(H357,2)*ROUND(G357,3),2)</f>
      </c>
      <c s="31" t="s">
        <v>1075</v>
      </c>
      <c r="O357">
        <f>(I357*21)/100</f>
      </c>
      <c t="s">
        <v>23</v>
      </c>
    </row>
    <row r="358" spans="1:5" ht="25.5">
      <c r="A358" s="34" t="s">
        <v>53</v>
      </c>
      <c r="E358" s="35" t="s">
        <v>2849</v>
      </c>
    </row>
    <row r="359" spans="1:5" ht="12.75">
      <c r="A359" s="36" t="s">
        <v>55</v>
      </c>
      <c r="E359" s="37" t="s">
        <v>2850</v>
      </c>
    </row>
    <row r="360" spans="1:5" ht="12.75">
      <c r="A360" t="s">
        <v>56</v>
      </c>
      <c r="E360" s="35" t="s">
        <v>49</v>
      </c>
    </row>
    <row r="361" spans="1:16" ht="12.75">
      <c r="A361" s="25" t="s">
        <v>47</v>
      </c>
      <c s="29" t="s">
        <v>1525</v>
      </c>
      <c s="29" t="s">
        <v>2851</v>
      </c>
      <c s="25" t="s">
        <v>49</v>
      </c>
      <c s="30" t="s">
        <v>2852</v>
      </c>
      <c s="31" t="s">
        <v>121</v>
      </c>
      <c s="32">
        <v>1</v>
      </c>
      <c s="33">
        <v>0</v>
      </c>
      <c s="33">
        <f>ROUND(ROUND(H361,2)*ROUND(G361,3),2)</f>
      </c>
      <c s="31" t="s">
        <v>1075</v>
      </c>
      <c r="O361">
        <f>(I361*21)/100</f>
      </c>
      <c t="s">
        <v>23</v>
      </c>
    </row>
    <row r="362" spans="1:5" ht="12.75">
      <c r="A362" s="34" t="s">
        <v>53</v>
      </c>
      <c r="E362" s="35" t="s">
        <v>2853</v>
      </c>
    </row>
    <row r="363" spans="1:5" ht="12.75">
      <c r="A363" s="36" t="s">
        <v>55</v>
      </c>
      <c r="E363" s="37" t="s">
        <v>2850</v>
      </c>
    </row>
    <row r="364" spans="1:5" ht="12.75">
      <c r="A364" t="s">
        <v>56</v>
      </c>
      <c r="E364" s="35" t="s">
        <v>49</v>
      </c>
    </row>
    <row r="365" spans="1:16" ht="12.75">
      <c r="A365" s="25" t="s">
        <v>47</v>
      </c>
      <c s="29" t="s">
        <v>1529</v>
      </c>
      <c s="29" t="s">
        <v>2708</v>
      </c>
      <c s="25" t="s">
        <v>49</v>
      </c>
      <c s="30" t="s">
        <v>2709</v>
      </c>
      <c s="31" t="s">
        <v>142</v>
      </c>
      <c s="32">
        <v>15.8</v>
      </c>
      <c s="33">
        <v>0</v>
      </c>
      <c s="33">
        <f>ROUND(ROUND(H365,2)*ROUND(G365,3),2)</f>
      </c>
      <c s="31" t="s">
        <v>1075</v>
      </c>
      <c r="O365">
        <f>(I365*21)/100</f>
      </c>
      <c t="s">
        <v>23</v>
      </c>
    </row>
    <row r="366" spans="1:5" ht="12.75">
      <c r="A366" s="34" t="s">
        <v>53</v>
      </c>
      <c r="E366" s="35" t="s">
        <v>2710</v>
      </c>
    </row>
    <row r="367" spans="1:5" ht="12.75">
      <c r="A367" s="36" t="s">
        <v>55</v>
      </c>
      <c r="E367" s="37" t="s">
        <v>2854</v>
      </c>
    </row>
    <row r="368" spans="1:5" ht="12.75">
      <c r="A368" t="s">
        <v>56</v>
      </c>
      <c r="E368" s="35" t="s">
        <v>49</v>
      </c>
    </row>
    <row r="369" spans="1:16" ht="12.75">
      <c r="A369" s="25" t="s">
        <v>47</v>
      </c>
      <c s="29" t="s">
        <v>1533</v>
      </c>
      <c s="29" t="s">
        <v>2716</v>
      </c>
      <c s="25" t="s">
        <v>49</v>
      </c>
      <c s="30" t="s">
        <v>2717</v>
      </c>
      <c s="31" t="s">
        <v>142</v>
      </c>
      <c s="32">
        <v>7.9</v>
      </c>
      <c s="33">
        <v>0</v>
      </c>
      <c s="33">
        <f>ROUND(ROUND(H369,2)*ROUND(G369,3),2)</f>
      </c>
      <c s="31" t="s">
        <v>1075</v>
      </c>
      <c r="O369">
        <f>(I369*21)/100</f>
      </c>
      <c t="s">
        <v>23</v>
      </c>
    </row>
    <row r="370" spans="1:5" ht="12.75">
      <c r="A370" s="34" t="s">
        <v>53</v>
      </c>
      <c r="E370" s="35" t="s">
        <v>2717</v>
      </c>
    </row>
    <row r="371" spans="1:5" ht="12.75">
      <c r="A371" s="36" t="s">
        <v>55</v>
      </c>
      <c r="E371" s="37" t="s">
        <v>49</v>
      </c>
    </row>
    <row r="372" spans="1:5" ht="12.75">
      <c r="A372" t="s">
        <v>56</v>
      </c>
      <c r="E372" s="35" t="s">
        <v>49</v>
      </c>
    </row>
    <row r="373" spans="1:16" ht="12.75">
      <c r="A373" s="25" t="s">
        <v>47</v>
      </c>
      <c s="29" t="s">
        <v>1537</v>
      </c>
      <c s="29" t="s">
        <v>1895</v>
      </c>
      <c s="25" t="s">
        <v>49</v>
      </c>
      <c s="30" t="s">
        <v>1896</v>
      </c>
      <c s="31" t="s">
        <v>121</v>
      </c>
      <c s="32">
        <v>1</v>
      </c>
      <c s="33">
        <v>0</v>
      </c>
      <c s="33">
        <f>ROUND(ROUND(H373,2)*ROUND(G373,3),2)</f>
      </c>
      <c s="31" t="s">
        <v>1075</v>
      </c>
      <c r="O373">
        <f>(I373*21)/100</f>
      </c>
      <c t="s">
        <v>23</v>
      </c>
    </row>
    <row r="374" spans="1:5" ht="25.5">
      <c r="A374" s="34" t="s">
        <v>53</v>
      </c>
      <c r="E374" s="35" t="s">
        <v>1897</v>
      </c>
    </row>
    <row r="375" spans="1:5" ht="12.75">
      <c r="A375" s="36" t="s">
        <v>55</v>
      </c>
      <c r="E375" s="37" t="s">
        <v>49</v>
      </c>
    </row>
    <row r="376" spans="1:5" ht="12.75">
      <c r="A376" t="s">
        <v>56</v>
      </c>
      <c r="E376" s="35" t="s">
        <v>49</v>
      </c>
    </row>
    <row r="377" spans="1:16" ht="12.75">
      <c r="A377" s="25" t="s">
        <v>47</v>
      </c>
      <c s="29" t="s">
        <v>1541</v>
      </c>
      <c s="29" t="s">
        <v>1922</v>
      </c>
      <c s="25" t="s">
        <v>49</v>
      </c>
      <c s="30" t="s">
        <v>1923</v>
      </c>
      <c s="31" t="s">
        <v>126</v>
      </c>
      <c s="32">
        <v>8.795</v>
      </c>
      <c s="33">
        <v>0</v>
      </c>
      <c s="33">
        <f>ROUND(ROUND(H377,2)*ROUND(G377,3),2)</f>
      </c>
      <c s="31" t="s">
        <v>1075</v>
      </c>
      <c r="O377">
        <f>(I377*21)/100</f>
      </c>
      <c t="s">
        <v>23</v>
      </c>
    </row>
    <row r="378" spans="1:5" ht="25.5">
      <c r="A378" s="34" t="s">
        <v>53</v>
      </c>
      <c r="E378" s="35" t="s">
        <v>1924</v>
      </c>
    </row>
    <row r="379" spans="1:5" ht="63.75">
      <c r="A379" s="36" t="s">
        <v>55</v>
      </c>
      <c r="E379" s="37" t="s">
        <v>2855</v>
      </c>
    </row>
    <row r="380" spans="1:5" ht="12.75">
      <c r="A380" t="s">
        <v>56</v>
      </c>
      <c r="E380" s="35" t="s">
        <v>49</v>
      </c>
    </row>
    <row r="381" spans="1:16" ht="12.75">
      <c r="A381" s="25" t="s">
        <v>47</v>
      </c>
      <c s="29" t="s">
        <v>1545</v>
      </c>
      <c s="29" t="s">
        <v>1927</v>
      </c>
      <c s="25" t="s">
        <v>49</v>
      </c>
      <c s="30" t="s">
        <v>1928</v>
      </c>
      <c s="31" t="s">
        <v>126</v>
      </c>
      <c s="32">
        <v>0.533</v>
      </c>
      <c s="33">
        <v>0</v>
      </c>
      <c s="33">
        <f>ROUND(ROUND(H381,2)*ROUND(G381,3),2)</f>
      </c>
      <c s="31" t="s">
        <v>1075</v>
      </c>
      <c r="O381">
        <f>(I381*21)/100</f>
      </c>
      <c t="s">
        <v>23</v>
      </c>
    </row>
    <row r="382" spans="1:5" ht="25.5">
      <c r="A382" s="34" t="s">
        <v>53</v>
      </c>
      <c r="E382" s="35" t="s">
        <v>1929</v>
      </c>
    </row>
    <row r="383" spans="1:5" ht="25.5">
      <c r="A383" s="36" t="s">
        <v>55</v>
      </c>
      <c r="E383" s="37" t="s">
        <v>1930</v>
      </c>
    </row>
    <row r="384" spans="1:5" ht="12.75">
      <c r="A384" t="s">
        <v>56</v>
      </c>
      <c r="E384" s="35" t="s">
        <v>49</v>
      </c>
    </row>
    <row r="385" spans="1:16" ht="12.75">
      <c r="A385" s="25" t="s">
        <v>47</v>
      </c>
      <c s="29" t="s">
        <v>1548</v>
      </c>
      <c s="29" t="s">
        <v>1932</v>
      </c>
      <c s="25" t="s">
        <v>49</v>
      </c>
      <c s="30" t="s">
        <v>1933</v>
      </c>
      <c s="31" t="s">
        <v>126</v>
      </c>
      <c s="32">
        <v>1.316</v>
      </c>
      <c s="33">
        <v>0</v>
      </c>
      <c s="33">
        <f>ROUND(ROUND(H385,2)*ROUND(G385,3),2)</f>
      </c>
      <c s="31" t="s">
        <v>1075</v>
      </c>
      <c r="O385">
        <f>(I385*21)/100</f>
      </c>
      <c t="s">
        <v>23</v>
      </c>
    </row>
    <row r="386" spans="1:5" ht="25.5">
      <c r="A386" s="34" t="s">
        <v>53</v>
      </c>
      <c r="E386" s="35" t="s">
        <v>1934</v>
      </c>
    </row>
    <row r="387" spans="1:5" ht="51">
      <c r="A387" s="36" t="s">
        <v>55</v>
      </c>
      <c r="E387" s="37" t="s">
        <v>2856</v>
      </c>
    </row>
    <row r="388" spans="1:5" ht="12.75">
      <c r="A388" t="s">
        <v>56</v>
      </c>
      <c r="E388" s="35" t="s">
        <v>49</v>
      </c>
    </row>
    <row r="389" spans="1:16" ht="12.75">
      <c r="A389" s="25" t="s">
        <v>47</v>
      </c>
      <c s="29" t="s">
        <v>1552</v>
      </c>
      <c s="29" t="s">
        <v>1937</v>
      </c>
      <c s="25" t="s">
        <v>49</v>
      </c>
      <c s="30" t="s">
        <v>1938</v>
      </c>
      <c s="31" t="s">
        <v>121</v>
      </c>
      <c s="32">
        <v>1</v>
      </c>
      <c s="33">
        <v>0</v>
      </c>
      <c s="33">
        <f>ROUND(ROUND(H389,2)*ROUND(G389,3),2)</f>
      </c>
      <c s="31" t="s">
        <v>1075</v>
      </c>
      <c r="O389">
        <f>(I389*21)/100</f>
      </c>
      <c t="s">
        <v>23</v>
      </c>
    </row>
    <row r="390" spans="1:5" ht="12.75">
      <c r="A390" s="34" t="s">
        <v>53</v>
      </c>
      <c r="E390" s="35" t="s">
        <v>1938</v>
      </c>
    </row>
    <row r="391" spans="1:5" ht="25.5">
      <c r="A391" s="36" t="s">
        <v>55</v>
      </c>
      <c r="E391" s="37" t="s">
        <v>2857</v>
      </c>
    </row>
    <row r="392" spans="1:5" ht="12.75">
      <c r="A392" t="s">
        <v>56</v>
      </c>
      <c r="E392" s="35" t="s">
        <v>49</v>
      </c>
    </row>
    <row r="393" spans="1:16" ht="12.75">
      <c r="A393" s="25" t="s">
        <v>47</v>
      </c>
      <c s="29" t="s">
        <v>1556</v>
      </c>
      <c s="29" t="s">
        <v>1941</v>
      </c>
      <c s="25" t="s">
        <v>49</v>
      </c>
      <c s="30" t="s">
        <v>1942</v>
      </c>
      <c s="31" t="s">
        <v>116</v>
      </c>
      <c s="32">
        <v>52.588</v>
      </c>
      <c s="33">
        <v>0</v>
      </c>
      <c s="33">
        <f>ROUND(ROUND(H393,2)*ROUND(G393,3),2)</f>
      </c>
      <c s="31" t="s">
        <v>1075</v>
      </c>
      <c r="O393">
        <f>(I393*21)/100</f>
      </c>
      <c t="s">
        <v>23</v>
      </c>
    </row>
    <row r="394" spans="1:5" ht="25.5">
      <c r="A394" s="34" t="s">
        <v>53</v>
      </c>
      <c r="E394" s="35" t="s">
        <v>1943</v>
      </c>
    </row>
    <row r="395" spans="1:5" ht="76.5">
      <c r="A395" s="36" t="s">
        <v>55</v>
      </c>
      <c r="E395" s="37" t="s">
        <v>2858</v>
      </c>
    </row>
    <row r="396" spans="1:5" ht="12.75">
      <c r="A396" t="s">
        <v>56</v>
      </c>
      <c r="E396" s="35" t="s">
        <v>49</v>
      </c>
    </row>
    <row r="397" spans="1:16" ht="12.75">
      <c r="A397" s="25" t="s">
        <v>47</v>
      </c>
      <c s="29" t="s">
        <v>1559</v>
      </c>
      <c s="29" t="s">
        <v>1946</v>
      </c>
      <c s="25" t="s">
        <v>49</v>
      </c>
      <c s="30" t="s">
        <v>1947</v>
      </c>
      <c s="31" t="s">
        <v>104</v>
      </c>
      <c s="32">
        <v>1.5</v>
      </c>
      <c s="33">
        <v>0</v>
      </c>
      <c s="33">
        <f>ROUND(ROUND(H397,2)*ROUND(G397,3),2)</f>
      </c>
      <c s="31" t="s">
        <v>1075</v>
      </c>
      <c r="O397">
        <f>(I397*21)/100</f>
      </c>
      <c t="s">
        <v>23</v>
      </c>
    </row>
    <row r="398" spans="1:5" ht="12.75">
      <c r="A398" s="34" t="s">
        <v>53</v>
      </c>
      <c r="E398" s="35" t="s">
        <v>1948</v>
      </c>
    </row>
    <row r="399" spans="1:5" ht="25.5">
      <c r="A399" s="36" t="s">
        <v>55</v>
      </c>
      <c r="E399" s="37" t="s">
        <v>2859</v>
      </c>
    </row>
    <row r="400" spans="1:5" ht="12.75">
      <c r="A400" t="s">
        <v>56</v>
      </c>
      <c r="E400" s="35" t="s">
        <v>49</v>
      </c>
    </row>
    <row r="401" spans="1:16" ht="25.5">
      <c r="A401" s="25" t="s">
        <v>47</v>
      </c>
      <c s="29" t="s">
        <v>1562</v>
      </c>
      <c s="29" t="s">
        <v>1964</v>
      </c>
      <c s="25" t="s">
        <v>49</v>
      </c>
      <c s="30" t="s">
        <v>1965</v>
      </c>
      <c s="31" t="s">
        <v>121</v>
      </c>
      <c s="32">
        <v>2</v>
      </c>
      <c s="33">
        <v>0</v>
      </c>
      <c s="33">
        <f>ROUND(ROUND(H401,2)*ROUND(G401,3),2)</f>
      </c>
      <c s="31" t="s">
        <v>1075</v>
      </c>
      <c r="O401">
        <f>(I401*21)/100</f>
      </c>
      <c t="s">
        <v>23</v>
      </c>
    </row>
    <row r="402" spans="1:5" ht="25.5">
      <c r="A402" s="34" t="s">
        <v>53</v>
      </c>
      <c r="E402" s="35" t="s">
        <v>1965</v>
      </c>
    </row>
    <row r="403" spans="1:5" ht="25.5">
      <c r="A403" s="36" t="s">
        <v>55</v>
      </c>
      <c r="E403" s="37" t="s">
        <v>2860</v>
      </c>
    </row>
    <row r="404" spans="1:5" ht="12.75">
      <c r="A404" t="s">
        <v>56</v>
      </c>
      <c r="E404" s="35" t="s">
        <v>49</v>
      </c>
    </row>
    <row r="405" spans="1:16" ht="12.75">
      <c r="A405" s="25" t="s">
        <v>47</v>
      </c>
      <c s="29" t="s">
        <v>1566</v>
      </c>
      <c s="29" t="s">
        <v>2861</v>
      </c>
      <c s="25" t="s">
        <v>49</v>
      </c>
      <c s="30" t="s">
        <v>1969</v>
      </c>
      <c s="31" t="s">
        <v>121</v>
      </c>
      <c s="32">
        <v>3</v>
      </c>
      <c s="33">
        <v>0</v>
      </c>
      <c s="33">
        <f>ROUND(ROUND(H405,2)*ROUND(G405,3),2)</f>
      </c>
      <c s="31"/>
      <c r="O405">
        <f>(I405*21)/100</f>
      </c>
      <c t="s">
        <v>23</v>
      </c>
    </row>
    <row r="406" spans="1:5" ht="12.75">
      <c r="A406" s="34" t="s">
        <v>53</v>
      </c>
      <c r="E406" s="35" t="s">
        <v>1970</v>
      </c>
    </row>
    <row r="407" spans="1:5" ht="12.75">
      <c r="A407" s="36" t="s">
        <v>55</v>
      </c>
      <c r="E407" s="37" t="s">
        <v>2862</v>
      </c>
    </row>
    <row r="408" spans="1:5" ht="12.75">
      <c r="A408" t="s">
        <v>56</v>
      </c>
      <c r="E408" s="35" t="s">
        <v>49</v>
      </c>
    </row>
    <row r="409" spans="1:16" ht="12.75">
      <c r="A409" s="25" t="s">
        <v>47</v>
      </c>
      <c s="29" t="s">
        <v>1570</v>
      </c>
      <c s="29" t="s">
        <v>2863</v>
      </c>
      <c s="25" t="s">
        <v>49</v>
      </c>
      <c s="30" t="s">
        <v>1974</v>
      </c>
      <c s="31" t="s">
        <v>121</v>
      </c>
      <c s="32">
        <v>1</v>
      </c>
      <c s="33">
        <v>0</v>
      </c>
      <c s="33">
        <f>ROUND(ROUND(H409,2)*ROUND(G409,3),2)</f>
      </c>
      <c s="31"/>
      <c r="O409">
        <f>(I409*21)/100</f>
      </c>
      <c t="s">
        <v>23</v>
      </c>
    </row>
    <row r="410" spans="1:5" ht="12.75">
      <c r="A410" s="34" t="s">
        <v>53</v>
      </c>
      <c r="E410" s="35" t="s">
        <v>1974</v>
      </c>
    </row>
    <row r="411" spans="1:5" ht="38.25">
      <c r="A411" s="36" t="s">
        <v>55</v>
      </c>
      <c r="E411" s="37" t="s">
        <v>2864</v>
      </c>
    </row>
    <row r="412" spans="1:5" ht="12.75">
      <c r="A412" t="s">
        <v>56</v>
      </c>
      <c r="E412" s="35" t="s">
        <v>49</v>
      </c>
    </row>
    <row r="413" spans="1:16" ht="12.75">
      <c r="A413" s="25" t="s">
        <v>47</v>
      </c>
      <c s="29" t="s">
        <v>1573</v>
      </c>
      <c s="29" t="s">
        <v>1985</v>
      </c>
      <c s="25" t="s">
        <v>49</v>
      </c>
      <c s="30" t="s">
        <v>1986</v>
      </c>
      <c s="31" t="s">
        <v>121</v>
      </c>
      <c s="32">
        <v>1</v>
      </c>
      <c s="33">
        <v>0</v>
      </c>
      <c s="33">
        <f>ROUND(ROUND(H413,2)*ROUND(G413,3),2)</f>
      </c>
      <c s="31" t="s">
        <v>1075</v>
      </c>
      <c r="O413">
        <f>(I413*21)/100</f>
      </c>
      <c t="s">
        <v>23</v>
      </c>
    </row>
    <row r="414" spans="1:5" ht="12.75">
      <c r="A414" s="34" t="s">
        <v>53</v>
      </c>
      <c r="E414" s="35" t="s">
        <v>1986</v>
      </c>
    </row>
    <row r="415" spans="1:5" ht="12.75">
      <c r="A415" s="36" t="s">
        <v>55</v>
      </c>
      <c r="E415" s="37" t="s">
        <v>2865</v>
      </c>
    </row>
    <row r="416" spans="1:5" ht="12.75">
      <c r="A416" t="s">
        <v>56</v>
      </c>
      <c r="E416" s="35" t="s">
        <v>49</v>
      </c>
    </row>
    <row r="417" spans="1:16" ht="25.5">
      <c r="A417" s="25" t="s">
        <v>47</v>
      </c>
      <c s="29" t="s">
        <v>1576</v>
      </c>
      <c s="29" t="s">
        <v>1992</v>
      </c>
      <c s="25" t="s">
        <v>49</v>
      </c>
      <c s="30" t="s">
        <v>1993</v>
      </c>
      <c s="31" t="s">
        <v>121</v>
      </c>
      <c s="32">
        <v>10</v>
      </c>
      <c s="33">
        <v>0</v>
      </c>
      <c s="33">
        <f>ROUND(ROUND(H417,2)*ROUND(G417,3),2)</f>
      </c>
      <c s="31" t="s">
        <v>1075</v>
      </c>
      <c r="O417">
        <f>(I417*21)/100</f>
      </c>
      <c t="s">
        <v>23</v>
      </c>
    </row>
    <row r="418" spans="1:5" ht="25.5">
      <c r="A418" s="34" t="s">
        <v>53</v>
      </c>
      <c r="E418" s="35" t="s">
        <v>1994</v>
      </c>
    </row>
    <row r="419" spans="1:5" ht="25.5">
      <c r="A419" s="36" t="s">
        <v>55</v>
      </c>
      <c r="E419" s="37" t="s">
        <v>2866</v>
      </c>
    </row>
    <row r="420" spans="1:5" ht="12.75">
      <c r="A420" t="s">
        <v>56</v>
      </c>
      <c r="E420" s="35" t="s">
        <v>49</v>
      </c>
    </row>
    <row r="421" spans="1:16" ht="25.5">
      <c r="A421" s="25" t="s">
        <v>47</v>
      </c>
      <c s="29" t="s">
        <v>1579</v>
      </c>
      <c s="29" t="s">
        <v>1997</v>
      </c>
      <c s="25" t="s">
        <v>49</v>
      </c>
      <c s="30" t="s">
        <v>1998</v>
      </c>
      <c s="31" t="s">
        <v>121</v>
      </c>
      <c s="32">
        <v>4</v>
      </c>
      <c s="33">
        <v>0</v>
      </c>
      <c s="33">
        <f>ROUND(ROUND(H421,2)*ROUND(G421,3),2)</f>
      </c>
      <c s="31" t="s">
        <v>1075</v>
      </c>
      <c r="O421">
        <f>(I421*21)/100</f>
      </c>
      <c t="s">
        <v>23</v>
      </c>
    </row>
    <row r="422" spans="1:5" ht="25.5">
      <c r="A422" s="34" t="s">
        <v>53</v>
      </c>
      <c r="E422" s="35" t="s">
        <v>1999</v>
      </c>
    </row>
    <row r="423" spans="1:5" ht="25.5">
      <c r="A423" s="36" t="s">
        <v>55</v>
      </c>
      <c r="E423" s="37" t="s">
        <v>2867</v>
      </c>
    </row>
    <row r="424" spans="1:5" ht="12.75">
      <c r="A424" t="s">
        <v>56</v>
      </c>
      <c r="E424" s="35" t="s">
        <v>49</v>
      </c>
    </row>
    <row r="425" spans="1:16" ht="12.75">
      <c r="A425" s="25" t="s">
        <v>47</v>
      </c>
      <c s="29" t="s">
        <v>1582</v>
      </c>
      <c s="29" t="s">
        <v>2002</v>
      </c>
      <c s="25" t="s">
        <v>49</v>
      </c>
      <c s="30" t="s">
        <v>2003</v>
      </c>
      <c s="31" t="s">
        <v>142</v>
      </c>
      <c s="32">
        <v>20</v>
      </c>
      <c s="33">
        <v>0</v>
      </c>
      <c s="33">
        <f>ROUND(ROUND(H425,2)*ROUND(G425,3),2)</f>
      </c>
      <c s="31" t="s">
        <v>1075</v>
      </c>
      <c r="O425">
        <f>(I425*21)/100</f>
      </c>
      <c t="s">
        <v>23</v>
      </c>
    </row>
    <row r="426" spans="1:5" ht="12.75">
      <c r="A426" s="34" t="s">
        <v>53</v>
      </c>
      <c r="E426" s="35" t="s">
        <v>2004</v>
      </c>
    </row>
    <row r="427" spans="1:5" ht="12.75">
      <c r="A427" s="36" t="s">
        <v>55</v>
      </c>
      <c r="E427" s="37" t="s">
        <v>2868</v>
      </c>
    </row>
    <row r="428" spans="1:5" ht="12.75">
      <c r="A428" t="s">
        <v>56</v>
      </c>
      <c r="E428" s="35" t="s">
        <v>49</v>
      </c>
    </row>
    <row r="429" spans="1:16" ht="12.75">
      <c r="A429" s="25" t="s">
        <v>47</v>
      </c>
      <c s="29" t="s">
        <v>1585</v>
      </c>
      <c s="29" t="s">
        <v>2007</v>
      </c>
      <c s="25" t="s">
        <v>49</v>
      </c>
      <c s="30" t="s">
        <v>2008</v>
      </c>
      <c s="31" t="s">
        <v>142</v>
      </c>
      <c s="32">
        <v>10</v>
      </c>
      <c s="33">
        <v>0</v>
      </c>
      <c s="33">
        <f>ROUND(ROUND(H429,2)*ROUND(G429,3),2)</f>
      </c>
      <c s="31" t="s">
        <v>1075</v>
      </c>
      <c r="O429">
        <f>(I429*21)/100</f>
      </c>
      <c t="s">
        <v>23</v>
      </c>
    </row>
    <row r="430" spans="1:5" ht="12.75">
      <c r="A430" s="34" t="s">
        <v>53</v>
      </c>
      <c r="E430" s="35" t="s">
        <v>2009</v>
      </c>
    </row>
    <row r="431" spans="1:5" ht="12.75">
      <c r="A431" s="36" t="s">
        <v>55</v>
      </c>
      <c r="E431" s="37" t="s">
        <v>2869</v>
      </c>
    </row>
    <row r="432" spans="1:5" ht="12.75">
      <c r="A432" t="s">
        <v>56</v>
      </c>
      <c r="E432" s="35" t="s">
        <v>49</v>
      </c>
    </row>
    <row r="433" spans="1:18" ht="12.75" customHeight="1">
      <c r="A433" s="6" t="s">
        <v>45</v>
      </c>
      <c s="6"/>
      <c s="39" t="s">
        <v>40</v>
      </c>
      <c s="6"/>
      <c s="27" t="s">
        <v>2019</v>
      </c>
      <c s="6"/>
      <c s="6"/>
      <c s="6"/>
      <c s="40">
        <f>0+Q433</f>
      </c>
      <c s="6"/>
      <c r="O433">
        <f>0+R433</f>
      </c>
      <c r="Q433">
        <f>0+I434+I438</f>
      </c>
      <c>
        <f>0+O434+O438</f>
      </c>
    </row>
    <row r="434" spans="1:16" ht="12.75">
      <c r="A434" s="25" t="s">
        <v>47</v>
      </c>
      <c s="29" t="s">
        <v>1588</v>
      </c>
      <c s="29" t="s">
        <v>2870</v>
      </c>
      <c s="25" t="s">
        <v>49</v>
      </c>
      <c s="30" t="s">
        <v>2022</v>
      </c>
      <c s="31" t="s">
        <v>142</v>
      </c>
      <c s="32">
        <v>28.8</v>
      </c>
      <c s="33">
        <v>0</v>
      </c>
      <c s="33">
        <f>ROUND(ROUND(H434,2)*ROUND(G434,3),2)</f>
      </c>
      <c s="31"/>
      <c r="O434">
        <f>(I434*21)/100</f>
      </c>
      <c t="s">
        <v>23</v>
      </c>
    </row>
    <row r="435" spans="1:5" ht="12.75">
      <c r="A435" s="34" t="s">
        <v>53</v>
      </c>
      <c r="E435" s="35" t="s">
        <v>2022</v>
      </c>
    </row>
    <row r="436" spans="1:5" ht="51">
      <c r="A436" s="36" t="s">
        <v>55</v>
      </c>
      <c r="E436" s="37" t="s">
        <v>2871</v>
      </c>
    </row>
    <row r="437" spans="1:5" ht="12.75">
      <c r="A437" t="s">
        <v>56</v>
      </c>
      <c r="E437" s="35" t="s">
        <v>49</v>
      </c>
    </row>
    <row r="438" spans="1:16" ht="12.75">
      <c r="A438" s="25" t="s">
        <v>47</v>
      </c>
      <c s="29" t="s">
        <v>1591</v>
      </c>
      <c s="29" t="s">
        <v>2872</v>
      </c>
      <c s="25" t="s">
        <v>49</v>
      </c>
      <c s="30" t="s">
        <v>2026</v>
      </c>
      <c s="31" t="s">
        <v>142</v>
      </c>
      <c s="32">
        <v>2.5</v>
      </c>
      <c s="33">
        <v>0</v>
      </c>
      <c s="33">
        <f>ROUND(ROUND(H438,2)*ROUND(G438,3),2)</f>
      </c>
      <c s="31"/>
      <c r="O438">
        <f>(I438*21)/100</f>
      </c>
      <c t="s">
        <v>23</v>
      </c>
    </row>
    <row r="439" spans="1:5" ht="12.75">
      <c r="A439" s="34" t="s">
        <v>53</v>
      </c>
      <c r="E439" s="35" t="s">
        <v>2026</v>
      </c>
    </row>
    <row r="440" spans="1:5" ht="38.25">
      <c r="A440" s="36" t="s">
        <v>55</v>
      </c>
      <c r="E440" s="37" t="s">
        <v>2873</v>
      </c>
    </row>
    <row r="441" spans="1:5" ht="12.75">
      <c r="A441" t="s">
        <v>56</v>
      </c>
      <c r="E441" s="35" t="s">
        <v>49</v>
      </c>
    </row>
    <row r="442" spans="1:18" ht="12.75" customHeight="1">
      <c r="A442" s="6" t="s">
        <v>45</v>
      </c>
      <c s="6"/>
      <c s="39" t="s">
        <v>2033</v>
      </c>
      <c s="6"/>
      <c s="27" t="s">
        <v>2034</v>
      </c>
      <c s="6"/>
      <c s="6"/>
      <c s="6"/>
      <c s="40">
        <f>0+Q442</f>
      </c>
      <c s="6"/>
      <c r="O442">
        <f>0+R442</f>
      </c>
      <c r="Q442">
        <f>0+I443+I447+I451</f>
      </c>
      <c>
        <f>0+O443+O447+O451</f>
      </c>
    </row>
    <row r="443" spans="1:16" ht="12.75">
      <c r="A443" s="25" t="s">
        <v>47</v>
      </c>
      <c s="29" t="s">
        <v>1594</v>
      </c>
      <c s="29" t="s">
        <v>2049</v>
      </c>
      <c s="25" t="s">
        <v>49</v>
      </c>
      <c s="30" t="s">
        <v>2050</v>
      </c>
      <c s="31" t="s">
        <v>104</v>
      </c>
      <c s="32">
        <v>2.6</v>
      </c>
      <c s="33">
        <v>0</v>
      </c>
      <c s="33">
        <f>ROUND(ROUND(H443,2)*ROUND(G443,3),2)</f>
      </c>
      <c s="31" t="s">
        <v>1075</v>
      </c>
      <c r="O443">
        <f>(I443*21)/100</f>
      </c>
      <c t="s">
        <v>23</v>
      </c>
    </row>
    <row r="444" spans="1:5" ht="25.5">
      <c r="A444" s="34" t="s">
        <v>53</v>
      </c>
      <c r="E444" s="35" t="s">
        <v>2051</v>
      </c>
    </row>
    <row r="445" spans="1:5" ht="12.75">
      <c r="A445" s="36" t="s">
        <v>55</v>
      </c>
      <c r="E445" s="37" t="s">
        <v>49</v>
      </c>
    </row>
    <row r="446" spans="1:5" ht="12.75">
      <c r="A446" t="s">
        <v>56</v>
      </c>
      <c r="E446" s="35" t="s">
        <v>49</v>
      </c>
    </row>
    <row r="447" spans="1:16" ht="12.75">
      <c r="A447" s="25" t="s">
        <v>47</v>
      </c>
      <c s="29" t="s">
        <v>1597</v>
      </c>
      <c s="29" t="s">
        <v>2053</v>
      </c>
      <c s="25" t="s">
        <v>49</v>
      </c>
      <c s="30" t="s">
        <v>2054</v>
      </c>
      <c s="31" t="s">
        <v>104</v>
      </c>
      <c s="32">
        <v>23.4</v>
      </c>
      <c s="33">
        <v>0</v>
      </c>
      <c s="33">
        <f>ROUND(ROUND(H447,2)*ROUND(G447,3),2)</f>
      </c>
      <c s="31" t="s">
        <v>1075</v>
      </c>
      <c r="O447">
        <f>(I447*21)/100</f>
      </c>
      <c t="s">
        <v>23</v>
      </c>
    </row>
    <row r="448" spans="1:5" ht="25.5">
      <c r="A448" s="34" t="s">
        <v>53</v>
      </c>
      <c r="E448" s="35" t="s">
        <v>2055</v>
      </c>
    </row>
    <row r="449" spans="1:5" ht="25.5">
      <c r="A449" s="36" t="s">
        <v>55</v>
      </c>
      <c r="E449" s="37" t="s">
        <v>2874</v>
      </c>
    </row>
    <row r="450" spans="1:5" ht="12.75">
      <c r="A450" t="s">
        <v>56</v>
      </c>
      <c r="E450" s="35" t="s">
        <v>49</v>
      </c>
    </row>
    <row r="451" spans="1:16" ht="25.5">
      <c r="A451" s="25" t="s">
        <v>47</v>
      </c>
      <c s="29" t="s">
        <v>1600</v>
      </c>
      <c s="29" t="s">
        <v>2058</v>
      </c>
      <c s="25" t="s">
        <v>49</v>
      </c>
      <c s="30" t="s">
        <v>2059</v>
      </c>
      <c s="31" t="s">
        <v>104</v>
      </c>
      <c s="32">
        <v>2.6</v>
      </c>
      <c s="33">
        <v>0</v>
      </c>
      <c s="33">
        <f>ROUND(ROUND(H451,2)*ROUND(G451,3),2)</f>
      </c>
      <c s="31" t="s">
        <v>1075</v>
      </c>
      <c r="O451">
        <f>(I451*21)/100</f>
      </c>
      <c t="s">
        <v>23</v>
      </c>
    </row>
    <row r="452" spans="1:5" ht="25.5">
      <c r="A452" s="34" t="s">
        <v>53</v>
      </c>
      <c r="E452" s="35" t="s">
        <v>2060</v>
      </c>
    </row>
    <row r="453" spans="1:5" ht="12.75">
      <c r="A453" s="36" t="s">
        <v>55</v>
      </c>
      <c r="E453" s="37" t="s">
        <v>49</v>
      </c>
    </row>
    <row r="454" spans="1:5" ht="12.75">
      <c r="A454" t="s">
        <v>56</v>
      </c>
      <c r="E454" s="35" t="s">
        <v>49</v>
      </c>
    </row>
    <row r="455" spans="1:18" ht="12.75" customHeight="1">
      <c r="A455" s="6" t="s">
        <v>45</v>
      </c>
      <c s="6"/>
      <c s="39" t="s">
        <v>2061</v>
      </c>
      <c s="6"/>
      <c s="27" t="s">
        <v>2062</v>
      </c>
      <c s="6"/>
      <c s="6"/>
      <c s="6"/>
      <c s="40">
        <f>0+Q455</f>
      </c>
      <c s="6"/>
      <c r="O455">
        <f>0+R455</f>
      </c>
      <c r="Q455">
        <f>0+I456</f>
      </c>
      <c>
        <f>0+O456</f>
      </c>
    </row>
    <row r="456" spans="1:16" ht="12.75">
      <c r="A456" s="25" t="s">
        <v>47</v>
      </c>
      <c s="29" t="s">
        <v>1603</v>
      </c>
      <c s="29" t="s">
        <v>2064</v>
      </c>
      <c s="25" t="s">
        <v>49</v>
      </c>
      <c s="30" t="s">
        <v>2065</v>
      </c>
      <c s="31" t="s">
        <v>104</v>
      </c>
      <c s="32">
        <v>32</v>
      </c>
      <c s="33">
        <v>0</v>
      </c>
      <c s="33">
        <f>ROUND(ROUND(H456,2)*ROUND(G456,3),2)</f>
      </c>
      <c s="31" t="s">
        <v>1075</v>
      </c>
      <c r="O456">
        <f>(I456*21)/100</f>
      </c>
      <c t="s">
        <v>23</v>
      </c>
    </row>
    <row r="457" spans="1:5" ht="25.5">
      <c r="A457" s="34" t="s">
        <v>53</v>
      </c>
      <c r="E457" s="35" t="s">
        <v>2066</v>
      </c>
    </row>
    <row r="458" spans="1:5" ht="12.75">
      <c r="A458" s="36" t="s">
        <v>55</v>
      </c>
      <c r="E458" s="37" t="s">
        <v>49</v>
      </c>
    </row>
    <row r="459" spans="1:5" ht="12.75">
      <c r="A459" t="s">
        <v>56</v>
      </c>
      <c r="E459"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0+O8+O93+O106+O147+O160+O505+O522+O547</f>
      </c>
      <c t="s">
        <v>22</v>
      </c>
    </row>
    <row r="3" spans="1:16" ht="15" customHeight="1">
      <c r="A3" t="s">
        <v>12</v>
      </c>
      <c s="12" t="s">
        <v>14</v>
      </c>
      <c s="13" t="s">
        <v>15</v>
      </c>
      <c s="1"/>
      <c s="14" t="s">
        <v>16</v>
      </c>
      <c s="1"/>
      <c s="9"/>
      <c s="8" t="s">
        <v>2875</v>
      </c>
      <c s="41">
        <f>0+I8+I93+I106+I147+I160+I505+I522+I547</f>
      </c>
      <c s="10"/>
      <c r="O3" t="s">
        <v>19</v>
      </c>
      <c t="s">
        <v>23</v>
      </c>
    </row>
    <row r="4" spans="1:16" ht="15" customHeight="1">
      <c r="A4" t="s">
        <v>17</v>
      </c>
      <c s="16" t="s">
        <v>18</v>
      </c>
      <c s="17" t="s">
        <v>2875</v>
      </c>
      <c s="6"/>
      <c s="18" t="s">
        <v>2876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f>
      </c>
      <c>
        <f>0+O9+O13+O17+O21+O25+O29+O33+O37+O41+O45+O49+O53+O57+O61+O65+O69+O73+O77+O81+O85+O89</f>
      </c>
    </row>
    <row r="9" spans="1:16" ht="12.75">
      <c r="A9" s="25" t="s">
        <v>47</v>
      </c>
      <c s="29" t="s">
        <v>29</v>
      </c>
      <c s="29" t="s">
        <v>1076</v>
      </c>
      <c s="25" t="s">
        <v>49</v>
      </c>
      <c s="30" t="s">
        <v>1077</v>
      </c>
      <c s="31" t="s">
        <v>116</v>
      </c>
      <c s="32">
        <v>3</v>
      </c>
      <c s="33">
        <v>0</v>
      </c>
      <c s="33">
        <f>ROUND(ROUND(H9,2)*ROUND(G9,3),2)</f>
      </c>
      <c s="31" t="s">
        <v>1075</v>
      </c>
      <c r="O9">
        <f>(I9*21)/100</f>
      </c>
      <c t="s">
        <v>23</v>
      </c>
    </row>
    <row r="10" spans="1:5" ht="38.25">
      <c r="A10" s="34" t="s">
        <v>53</v>
      </c>
      <c r="E10" s="35" t="s">
        <v>1078</v>
      </c>
    </row>
    <row r="11" spans="1:5" ht="12.75">
      <c r="A11" s="36" t="s">
        <v>55</v>
      </c>
      <c r="E11" s="37" t="s">
        <v>2877</v>
      </c>
    </row>
    <row r="12" spans="1:5" ht="12.75">
      <c r="A12" t="s">
        <v>56</v>
      </c>
      <c r="E12" s="35" t="s">
        <v>49</v>
      </c>
    </row>
    <row r="13" spans="1:16" ht="25.5">
      <c r="A13" s="25" t="s">
        <v>47</v>
      </c>
      <c s="29" t="s">
        <v>23</v>
      </c>
      <c s="29" t="s">
        <v>2521</v>
      </c>
      <c s="25" t="s">
        <v>49</v>
      </c>
      <c s="30" t="s">
        <v>2522</v>
      </c>
      <c s="31" t="s">
        <v>116</v>
      </c>
      <c s="32">
        <v>137.2</v>
      </c>
      <c s="33">
        <v>0</v>
      </c>
      <c s="33">
        <f>ROUND(ROUND(H13,2)*ROUND(G13,3),2)</f>
      </c>
      <c s="31" t="s">
        <v>1075</v>
      </c>
      <c r="O13">
        <f>(I13*21)/100</f>
      </c>
      <c t="s">
        <v>23</v>
      </c>
    </row>
    <row r="14" spans="1:5" ht="38.25">
      <c r="A14" s="34" t="s">
        <v>53</v>
      </c>
      <c r="E14" s="35" t="s">
        <v>2523</v>
      </c>
    </row>
    <row r="15" spans="1:5" ht="25.5">
      <c r="A15" s="36" t="s">
        <v>55</v>
      </c>
      <c r="E15" s="37" t="s">
        <v>2878</v>
      </c>
    </row>
    <row r="16" spans="1:5" ht="12.75">
      <c r="A16" t="s">
        <v>56</v>
      </c>
      <c r="E16" s="35" t="s">
        <v>49</v>
      </c>
    </row>
    <row r="17" spans="1:16" ht="25.5">
      <c r="A17" s="25" t="s">
        <v>47</v>
      </c>
      <c s="29" t="s">
        <v>22</v>
      </c>
      <c s="29" t="s">
        <v>2879</v>
      </c>
      <c s="25" t="s">
        <v>49</v>
      </c>
      <c s="30" t="s">
        <v>2880</v>
      </c>
      <c s="31" t="s">
        <v>116</v>
      </c>
      <c s="32">
        <v>14.2</v>
      </c>
      <c s="33">
        <v>0</v>
      </c>
      <c s="33">
        <f>ROUND(ROUND(H17,2)*ROUND(G17,3),2)</f>
      </c>
      <c s="31" t="s">
        <v>1075</v>
      </c>
      <c r="O17">
        <f>(I17*21)/100</f>
      </c>
      <c t="s">
        <v>23</v>
      </c>
    </row>
    <row r="18" spans="1:5" ht="38.25">
      <c r="A18" s="34" t="s">
        <v>53</v>
      </c>
      <c r="E18" s="35" t="s">
        <v>2881</v>
      </c>
    </row>
    <row r="19" spans="1:5" ht="25.5">
      <c r="A19" s="36" t="s">
        <v>55</v>
      </c>
      <c r="E19" s="37" t="s">
        <v>2882</v>
      </c>
    </row>
    <row r="20" spans="1:5" ht="12.75">
      <c r="A20" t="s">
        <v>56</v>
      </c>
      <c r="E20" s="35" t="s">
        <v>49</v>
      </c>
    </row>
    <row r="21" spans="1:16" ht="12.75">
      <c r="A21" s="25" t="s">
        <v>47</v>
      </c>
      <c s="29" t="s">
        <v>33</v>
      </c>
      <c s="29" t="s">
        <v>2529</v>
      </c>
      <c s="25" t="s">
        <v>49</v>
      </c>
      <c s="30" t="s">
        <v>2530</v>
      </c>
      <c s="31" t="s">
        <v>116</v>
      </c>
      <c s="32">
        <v>151.4</v>
      </c>
      <c s="33">
        <v>0</v>
      </c>
      <c s="33">
        <f>ROUND(ROUND(H21,2)*ROUND(G21,3),2)</f>
      </c>
      <c s="31" t="s">
        <v>1075</v>
      </c>
      <c r="O21">
        <f>(I21*21)/100</f>
      </c>
      <c t="s">
        <v>23</v>
      </c>
    </row>
    <row r="22" spans="1:5" ht="51">
      <c r="A22" s="34" t="s">
        <v>53</v>
      </c>
      <c r="E22" s="35" t="s">
        <v>2531</v>
      </c>
    </row>
    <row r="23" spans="1:5" ht="38.25">
      <c r="A23" s="36" t="s">
        <v>55</v>
      </c>
      <c r="E23" s="37" t="s">
        <v>2883</v>
      </c>
    </row>
    <row r="24" spans="1:5" ht="12.75">
      <c r="A24" t="s">
        <v>56</v>
      </c>
      <c r="E24" s="35" t="s">
        <v>49</v>
      </c>
    </row>
    <row r="25" spans="1:16" ht="12.75">
      <c r="A25" s="25" t="s">
        <v>47</v>
      </c>
      <c s="29" t="s">
        <v>35</v>
      </c>
      <c s="29" t="s">
        <v>2884</v>
      </c>
      <c s="25" t="s">
        <v>49</v>
      </c>
      <c s="30" t="s">
        <v>2885</v>
      </c>
      <c s="31" t="s">
        <v>142</v>
      </c>
      <c s="32">
        <v>69</v>
      </c>
      <c s="33">
        <v>0</v>
      </c>
      <c s="33">
        <f>ROUND(ROUND(H25,2)*ROUND(G25,3),2)</f>
      </c>
      <c s="31" t="s">
        <v>1075</v>
      </c>
      <c r="O25">
        <f>(I25*21)/100</f>
      </c>
      <c t="s">
        <v>23</v>
      </c>
    </row>
    <row r="26" spans="1:5" ht="25.5">
      <c r="A26" s="34" t="s">
        <v>53</v>
      </c>
      <c r="E26" s="35" t="s">
        <v>2886</v>
      </c>
    </row>
    <row r="27" spans="1:5" ht="12.75">
      <c r="A27" s="36" t="s">
        <v>55</v>
      </c>
      <c r="E27" s="37" t="s">
        <v>2887</v>
      </c>
    </row>
    <row r="28" spans="1:5" ht="12.75">
      <c r="A28" t="s">
        <v>56</v>
      </c>
      <c r="E28" s="35" t="s">
        <v>49</v>
      </c>
    </row>
    <row r="29" spans="1:16" ht="12.75">
      <c r="A29" s="25" t="s">
        <v>47</v>
      </c>
      <c s="29" t="s">
        <v>37</v>
      </c>
      <c s="29" t="s">
        <v>1084</v>
      </c>
      <c s="25" t="s">
        <v>49</v>
      </c>
      <c s="30" t="s">
        <v>1085</v>
      </c>
      <c s="31" t="s">
        <v>786</v>
      </c>
      <c s="32">
        <v>900</v>
      </c>
      <c s="33">
        <v>0</v>
      </c>
      <c s="33">
        <f>ROUND(ROUND(H29,2)*ROUND(G29,3),2)</f>
      </c>
      <c s="31" t="s">
        <v>1075</v>
      </c>
      <c r="O29">
        <f>(I29*21)/100</f>
      </c>
      <c t="s">
        <v>23</v>
      </c>
    </row>
    <row r="30" spans="1:5" ht="25.5">
      <c r="A30" s="34" t="s">
        <v>53</v>
      </c>
      <c r="E30" s="35" t="s">
        <v>1086</v>
      </c>
    </row>
    <row r="31" spans="1:5" ht="12.75">
      <c r="A31" s="36" t="s">
        <v>55</v>
      </c>
      <c r="E31" s="37" t="s">
        <v>49</v>
      </c>
    </row>
    <row r="32" spans="1:5" ht="12.75">
      <c r="A32" t="s">
        <v>56</v>
      </c>
      <c r="E32" s="35" t="s">
        <v>49</v>
      </c>
    </row>
    <row r="33" spans="1:16" ht="12.75">
      <c r="A33" s="25" t="s">
        <v>47</v>
      </c>
      <c s="29" t="s">
        <v>73</v>
      </c>
      <c s="29" t="s">
        <v>1087</v>
      </c>
      <c s="25" t="s">
        <v>49</v>
      </c>
      <c s="30" t="s">
        <v>1088</v>
      </c>
      <c s="31" t="s">
        <v>1089</v>
      </c>
      <c s="32">
        <v>38</v>
      </c>
      <c s="33">
        <v>0</v>
      </c>
      <c s="33">
        <f>ROUND(ROUND(H33,2)*ROUND(G33,3),2)</f>
      </c>
      <c s="31" t="s">
        <v>1075</v>
      </c>
      <c r="O33">
        <f>(I33*21)/100</f>
      </c>
      <c t="s">
        <v>23</v>
      </c>
    </row>
    <row r="34" spans="1:5" ht="25.5">
      <c r="A34" s="34" t="s">
        <v>53</v>
      </c>
      <c r="E34" s="35" t="s">
        <v>1090</v>
      </c>
    </row>
    <row r="35" spans="1:5" ht="12.75">
      <c r="A35" s="36" t="s">
        <v>55</v>
      </c>
      <c r="E35" s="37" t="s">
        <v>49</v>
      </c>
    </row>
    <row r="36" spans="1:5" ht="12.75">
      <c r="A36" t="s">
        <v>56</v>
      </c>
      <c r="E36" s="35" t="s">
        <v>49</v>
      </c>
    </row>
    <row r="37" spans="1:16" ht="12.75">
      <c r="A37" s="25" t="s">
        <v>47</v>
      </c>
      <c s="29" t="s">
        <v>77</v>
      </c>
      <c s="29" t="s">
        <v>1091</v>
      </c>
      <c s="25" t="s">
        <v>49</v>
      </c>
      <c s="30" t="s">
        <v>1092</v>
      </c>
      <c s="31" t="s">
        <v>51</v>
      </c>
      <c s="32">
        <v>2</v>
      </c>
      <c s="33">
        <v>0</v>
      </c>
      <c s="33">
        <f>ROUND(ROUND(H37,2)*ROUND(G37,3),2)</f>
      </c>
      <c s="31"/>
      <c r="O37">
        <f>(I37*21)/100</f>
      </c>
      <c t="s">
        <v>23</v>
      </c>
    </row>
    <row r="38" spans="1:5" ht="12.75">
      <c r="A38" s="34" t="s">
        <v>53</v>
      </c>
      <c r="E38" s="35" t="s">
        <v>1092</v>
      </c>
    </row>
    <row r="39" spans="1:5" ht="25.5">
      <c r="A39" s="36" t="s">
        <v>55</v>
      </c>
      <c r="E39" s="37" t="s">
        <v>2888</v>
      </c>
    </row>
    <row r="40" spans="1:5" ht="12.75">
      <c r="A40" t="s">
        <v>56</v>
      </c>
      <c r="E40" s="35" t="s">
        <v>49</v>
      </c>
    </row>
    <row r="41" spans="1:16" ht="12.75">
      <c r="A41" s="25" t="s">
        <v>47</v>
      </c>
      <c s="29" t="s">
        <v>40</v>
      </c>
      <c s="29" t="s">
        <v>2889</v>
      </c>
      <c s="25" t="s">
        <v>49</v>
      </c>
      <c s="30" t="s">
        <v>2890</v>
      </c>
      <c s="31" t="s">
        <v>51</v>
      </c>
      <c s="32">
        <v>1</v>
      </c>
      <c s="33">
        <v>0</v>
      </c>
      <c s="33">
        <f>ROUND(ROUND(H41,2)*ROUND(G41,3),2)</f>
      </c>
      <c s="31"/>
      <c r="O41">
        <f>(I41*21)/100</f>
      </c>
      <c t="s">
        <v>23</v>
      </c>
    </row>
    <row r="42" spans="1:5" ht="12.75">
      <c r="A42" s="34" t="s">
        <v>53</v>
      </c>
      <c r="E42" s="35" t="s">
        <v>2890</v>
      </c>
    </row>
    <row r="43" spans="1:5" ht="25.5">
      <c r="A43" s="36" t="s">
        <v>55</v>
      </c>
      <c r="E43" s="37" t="s">
        <v>2891</v>
      </c>
    </row>
    <row r="44" spans="1:5" ht="12.75">
      <c r="A44" t="s">
        <v>56</v>
      </c>
      <c r="E44" s="35" t="s">
        <v>49</v>
      </c>
    </row>
    <row r="45" spans="1:16" ht="12.75">
      <c r="A45" s="25" t="s">
        <v>47</v>
      </c>
      <c s="29" t="s">
        <v>42</v>
      </c>
      <c s="29" t="s">
        <v>1098</v>
      </c>
      <c s="25" t="s">
        <v>49</v>
      </c>
      <c s="30" t="s">
        <v>1099</v>
      </c>
      <c s="31" t="s">
        <v>142</v>
      </c>
      <c s="32">
        <v>16.5</v>
      </c>
      <c s="33">
        <v>0</v>
      </c>
      <c s="33">
        <f>ROUND(ROUND(H45,2)*ROUND(G45,3),2)</f>
      </c>
      <c s="31" t="s">
        <v>1075</v>
      </c>
      <c r="O45">
        <f>(I45*21)/100</f>
      </c>
      <c t="s">
        <v>23</v>
      </c>
    </row>
    <row r="46" spans="1:5" ht="63.75">
      <c r="A46" s="34" t="s">
        <v>53</v>
      </c>
      <c r="E46" s="35" t="s">
        <v>1100</v>
      </c>
    </row>
    <row r="47" spans="1:5" ht="25.5">
      <c r="A47" s="36" t="s">
        <v>55</v>
      </c>
      <c r="E47" s="37" t="s">
        <v>2892</v>
      </c>
    </row>
    <row r="48" spans="1:5" ht="12.75">
      <c r="A48" t="s">
        <v>56</v>
      </c>
      <c r="E48" s="35" t="s">
        <v>49</v>
      </c>
    </row>
    <row r="49" spans="1:16" ht="25.5">
      <c r="A49" s="25" t="s">
        <v>47</v>
      </c>
      <c s="29" t="s">
        <v>44</v>
      </c>
      <c s="29" t="s">
        <v>1114</v>
      </c>
      <c s="25" t="s">
        <v>49</v>
      </c>
      <c s="30" t="s">
        <v>1115</v>
      </c>
      <c s="31" t="s">
        <v>126</v>
      </c>
      <c s="32">
        <v>215.21</v>
      </c>
      <c s="33">
        <v>0</v>
      </c>
      <c s="33">
        <f>ROUND(ROUND(H49,2)*ROUND(G49,3),2)</f>
      </c>
      <c s="31" t="s">
        <v>1075</v>
      </c>
      <c r="O49">
        <f>(I49*21)/100</f>
      </c>
      <c t="s">
        <v>23</v>
      </c>
    </row>
    <row r="50" spans="1:5" ht="38.25">
      <c r="A50" s="34" t="s">
        <v>53</v>
      </c>
      <c r="E50" s="35" t="s">
        <v>1116</v>
      </c>
    </row>
    <row r="51" spans="1:5" ht="12.75">
      <c r="A51" s="36" t="s">
        <v>55</v>
      </c>
      <c r="E51" s="37" t="s">
        <v>2893</v>
      </c>
    </row>
    <row r="52" spans="1:5" ht="12.75">
      <c r="A52" t="s">
        <v>56</v>
      </c>
      <c r="E52" s="35" t="s">
        <v>49</v>
      </c>
    </row>
    <row r="53" spans="1:16" ht="12.75">
      <c r="A53" s="25" t="s">
        <v>47</v>
      </c>
      <c s="29" t="s">
        <v>89</v>
      </c>
      <c s="29" t="s">
        <v>1118</v>
      </c>
      <c s="25" t="s">
        <v>49</v>
      </c>
      <c s="30" t="s">
        <v>1119</v>
      </c>
      <c s="31" t="s">
        <v>126</v>
      </c>
      <c s="32">
        <v>29.04</v>
      </c>
      <c s="33">
        <v>0</v>
      </c>
      <c s="33">
        <f>ROUND(ROUND(H53,2)*ROUND(G53,3),2)</f>
      </c>
      <c s="31" t="s">
        <v>1075</v>
      </c>
      <c r="O53">
        <f>(I53*21)/100</f>
      </c>
      <c t="s">
        <v>23</v>
      </c>
    </row>
    <row r="54" spans="1:5" ht="25.5">
      <c r="A54" s="34" t="s">
        <v>53</v>
      </c>
      <c r="E54" s="35" t="s">
        <v>1120</v>
      </c>
    </row>
    <row r="55" spans="1:5" ht="12.75">
      <c r="A55" s="36" t="s">
        <v>55</v>
      </c>
      <c r="E55" s="37" t="s">
        <v>2894</v>
      </c>
    </row>
    <row r="56" spans="1:5" ht="12.75">
      <c r="A56" t="s">
        <v>56</v>
      </c>
      <c r="E56" s="35" t="s">
        <v>49</v>
      </c>
    </row>
    <row r="57" spans="1:16" ht="12.75">
      <c r="A57" s="25" t="s">
        <v>47</v>
      </c>
      <c s="29" t="s">
        <v>94</v>
      </c>
      <c s="29" t="s">
        <v>1122</v>
      </c>
      <c s="25" t="s">
        <v>49</v>
      </c>
      <c s="30" t="s">
        <v>1123</v>
      </c>
      <c s="31" t="s">
        <v>116</v>
      </c>
      <c s="32">
        <v>366</v>
      </c>
      <c s="33">
        <v>0</v>
      </c>
      <c s="33">
        <f>ROUND(ROUND(H57,2)*ROUND(G57,3),2)</f>
      </c>
      <c s="31" t="s">
        <v>1075</v>
      </c>
      <c r="O57">
        <f>(I57*21)/100</f>
      </c>
      <c t="s">
        <v>23</v>
      </c>
    </row>
    <row r="58" spans="1:5" ht="25.5">
      <c r="A58" s="34" t="s">
        <v>53</v>
      </c>
      <c r="E58" s="35" t="s">
        <v>1124</v>
      </c>
    </row>
    <row r="59" spans="1:5" ht="12.75">
      <c r="A59" s="36" t="s">
        <v>55</v>
      </c>
      <c r="E59" s="37" t="s">
        <v>2895</v>
      </c>
    </row>
    <row r="60" spans="1:5" ht="12.75">
      <c r="A60" t="s">
        <v>56</v>
      </c>
      <c r="E60" s="35" t="s">
        <v>49</v>
      </c>
    </row>
    <row r="61" spans="1:16" ht="12.75">
      <c r="A61" s="25" t="s">
        <v>47</v>
      </c>
      <c s="29" t="s">
        <v>199</v>
      </c>
      <c s="29" t="s">
        <v>1130</v>
      </c>
      <c s="25" t="s">
        <v>49</v>
      </c>
      <c s="30" t="s">
        <v>1131</v>
      </c>
      <c s="31" t="s">
        <v>116</v>
      </c>
      <c s="32">
        <v>366</v>
      </c>
      <c s="33">
        <v>0</v>
      </c>
      <c s="33">
        <f>ROUND(ROUND(H61,2)*ROUND(G61,3),2)</f>
      </c>
      <c s="31" t="s">
        <v>1075</v>
      </c>
      <c r="O61">
        <f>(I61*21)/100</f>
      </c>
      <c t="s">
        <v>23</v>
      </c>
    </row>
    <row r="62" spans="1:5" ht="25.5">
      <c r="A62" s="34" t="s">
        <v>53</v>
      </c>
      <c r="E62" s="35" t="s">
        <v>1132</v>
      </c>
    </row>
    <row r="63" spans="1:5" ht="12.75">
      <c r="A63" s="36" t="s">
        <v>55</v>
      </c>
      <c r="E63" s="37" t="s">
        <v>49</v>
      </c>
    </row>
    <row r="64" spans="1:5" ht="12.75">
      <c r="A64" t="s">
        <v>56</v>
      </c>
      <c r="E64" s="35" t="s">
        <v>49</v>
      </c>
    </row>
    <row r="65" spans="1:16" ht="25.5">
      <c r="A65" s="25" t="s">
        <v>47</v>
      </c>
      <c s="29" t="s">
        <v>205</v>
      </c>
      <c s="29" t="s">
        <v>1153</v>
      </c>
      <c s="25" t="s">
        <v>49</v>
      </c>
      <c s="30" t="s">
        <v>1154</v>
      </c>
      <c s="31" t="s">
        <v>126</v>
      </c>
      <c s="32">
        <v>215.21</v>
      </c>
      <c s="33">
        <v>0</v>
      </c>
      <c s="33">
        <f>ROUND(ROUND(H65,2)*ROUND(G65,3),2)</f>
      </c>
      <c s="31" t="s">
        <v>1075</v>
      </c>
      <c r="O65">
        <f>(I65*21)/100</f>
      </c>
      <c t="s">
        <v>23</v>
      </c>
    </row>
    <row r="66" spans="1:5" ht="38.25">
      <c r="A66" s="34" t="s">
        <v>53</v>
      </c>
      <c r="E66" s="35" t="s">
        <v>1155</v>
      </c>
    </row>
    <row r="67" spans="1:5" ht="25.5">
      <c r="A67" s="36" t="s">
        <v>55</v>
      </c>
      <c r="E67" s="37" t="s">
        <v>2896</v>
      </c>
    </row>
    <row r="68" spans="1:5" ht="12.75">
      <c r="A68" t="s">
        <v>56</v>
      </c>
      <c r="E68" s="35" t="s">
        <v>49</v>
      </c>
    </row>
    <row r="69" spans="1:16" ht="25.5">
      <c r="A69" s="25" t="s">
        <v>47</v>
      </c>
      <c s="29" t="s">
        <v>210</v>
      </c>
      <c s="29" t="s">
        <v>1161</v>
      </c>
      <c s="25" t="s">
        <v>49</v>
      </c>
      <c s="30" t="s">
        <v>1162</v>
      </c>
      <c s="31" t="s">
        <v>104</v>
      </c>
      <c s="32">
        <v>430.42</v>
      </c>
      <c s="33">
        <v>0</v>
      </c>
      <c s="33">
        <f>ROUND(ROUND(H69,2)*ROUND(G69,3),2)</f>
      </c>
      <c s="31" t="s">
        <v>1075</v>
      </c>
      <c r="O69">
        <f>(I69*21)/100</f>
      </c>
      <c t="s">
        <v>23</v>
      </c>
    </row>
    <row r="70" spans="1:5" ht="25.5">
      <c r="A70" s="34" t="s">
        <v>53</v>
      </c>
      <c r="E70" s="35" t="s">
        <v>1163</v>
      </c>
    </row>
    <row r="71" spans="1:5" ht="12.75">
      <c r="A71" s="36" t="s">
        <v>55</v>
      </c>
      <c r="E71" s="37" t="s">
        <v>2897</v>
      </c>
    </row>
    <row r="72" spans="1:5" ht="12.75">
      <c r="A72" t="s">
        <v>56</v>
      </c>
      <c r="E72" s="35" t="s">
        <v>49</v>
      </c>
    </row>
    <row r="73" spans="1:16" ht="12.75">
      <c r="A73" s="25" t="s">
        <v>47</v>
      </c>
      <c s="29" t="s">
        <v>214</v>
      </c>
      <c s="29" t="s">
        <v>1165</v>
      </c>
      <c s="25" t="s">
        <v>49</v>
      </c>
      <c s="30" t="s">
        <v>1166</v>
      </c>
      <c s="31" t="s">
        <v>126</v>
      </c>
      <c s="32">
        <v>215.21</v>
      </c>
      <c s="33">
        <v>0</v>
      </c>
      <c s="33">
        <f>ROUND(ROUND(H73,2)*ROUND(G73,3),2)</f>
      </c>
      <c s="31" t="s">
        <v>1075</v>
      </c>
      <c r="O73">
        <f>(I73*21)/100</f>
      </c>
      <c t="s">
        <v>23</v>
      </c>
    </row>
    <row r="74" spans="1:5" ht="25.5">
      <c r="A74" s="34" t="s">
        <v>53</v>
      </c>
      <c r="E74" s="35" t="s">
        <v>1167</v>
      </c>
    </row>
    <row r="75" spans="1:5" ht="12.75">
      <c r="A75" s="36" t="s">
        <v>55</v>
      </c>
      <c r="E75" s="37" t="s">
        <v>2898</v>
      </c>
    </row>
    <row r="76" spans="1:5" ht="12.75">
      <c r="A76" t="s">
        <v>56</v>
      </c>
      <c r="E76" s="35" t="s">
        <v>49</v>
      </c>
    </row>
    <row r="77" spans="1:16" ht="12.75">
      <c r="A77" s="25" t="s">
        <v>47</v>
      </c>
      <c s="29" t="s">
        <v>219</v>
      </c>
      <c s="29" t="s">
        <v>1169</v>
      </c>
      <c s="25" t="s">
        <v>49</v>
      </c>
      <c s="30" t="s">
        <v>1170</v>
      </c>
      <c s="31" t="s">
        <v>126</v>
      </c>
      <c s="32">
        <v>114.12</v>
      </c>
      <c s="33">
        <v>0</v>
      </c>
      <c s="33">
        <f>ROUND(ROUND(H77,2)*ROUND(G77,3),2)</f>
      </c>
      <c s="31" t="s">
        <v>1075</v>
      </c>
      <c r="O77">
        <f>(I77*21)/100</f>
      </c>
      <c t="s">
        <v>23</v>
      </c>
    </row>
    <row r="78" spans="1:5" ht="25.5">
      <c r="A78" s="34" t="s">
        <v>53</v>
      </c>
      <c r="E78" s="35" t="s">
        <v>1171</v>
      </c>
    </row>
    <row r="79" spans="1:5" ht="38.25">
      <c r="A79" s="36" t="s">
        <v>55</v>
      </c>
      <c r="E79" s="37" t="s">
        <v>2899</v>
      </c>
    </row>
    <row r="80" spans="1:5" ht="12.75">
      <c r="A80" t="s">
        <v>56</v>
      </c>
      <c r="E80" s="35" t="s">
        <v>49</v>
      </c>
    </row>
    <row r="81" spans="1:16" ht="12.75">
      <c r="A81" s="25" t="s">
        <v>47</v>
      </c>
      <c s="29" t="s">
        <v>225</v>
      </c>
      <c s="29" t="s">
        <v>1173</v>
      </c>
      <c s="25" t="s">
        <v>49</v>
      </c>
      <c s="30" t="s">
        <v>1174</v>
      </c>
      <c s="31" t="s">
        <v>126</v>
      </c>
      <c s="32">
        <v>77.8</v>
      </c>
      <c s="33">
        <v>0</v>
      </c>
      <c s="33">
        <f>ROUND(ROUND(H81,2)*ROUND(G81,3),2)</f>
      </c>
      <c s="31" t="s">
        <v>1075</v>
      </c>
      <c r="O81">
        <f>(I81*21)/100</f>
      </c>
      <c t="s">
        <v>23</v>
      </c>
    </row>
    <row r="82" spans="1:5" ht="38.25">
      <c r="A82" s="34" t="s">
        <v>53</v>
      </c>
      <c r="E82" s="35" t="s">
        <v>1175</v>
      </c>
    </row>
    <row r="83" spans="1:5" ht="12.75">
      <c r="A83" s="36" t="s">
        <v>55</v>
      </c>
      <c r="E83" s="37" t="s">
        <v>2900</v>
      </c>
    </row>
    <row r="84" spans="1:5" ht="12.75">
      <c r="A84" t="s">
        <v>56</v>
      </c>
      <c r="E84" s="35" t="s">
        <v>49</v>
      </c>
    </row>
    <row r="85" spans="1:16" ht="12.75">
      <c r="A85" s="25" t="s">
        <v>47</v>
      </c>
      <c s="29" t="s">
        <v>1249</v>
      </c>
      <c s="29" t="s">
        <v>1185</v>
      </c>
      <c s="25" t="s">
        <v>49</v>
      </c>
      <c s="30" t="s">
        <v>1186</v>
      </c>
      <c s="31" t="s">
        <v>104</v>
      </c>
      <c s="32">
        <v>157.156</v>
      </c>
      <c s="33">
        <v>0</v>
      </c>
      <c s="33">
        <f>ROUND(ROUND(H85,2)*ROUND(G85,3),2)</f>
      </c>
      <c s="31" t="s">
        <v>1075</v>
      </c>
      <c r="O85">
        <f>(I85*21)/100</f>
      </c>
      <c t="s">
        <v>23</v>
      </c>
    </row>
    <row r="86" spans="1:5" ht="12.75">
      <c r="A86" s="34" t="s">
        <v>53</v>
      </c>
      <c r="E86" s="35" t="s">
        <v>1186</v>
      </c>
    </row>
    <row r="87" spans="1:5" ht="12.75">
      <c r="A87" s="36" t="s">
        <v>55</v>
      </c>
      <c r="E87" s="37" t="s">
        <v>2901</v>
      </c>
    </row>
    <row r="88" spans="1:5" ht="12.75">
      <c r="A88" t="s">
        <v>56</v>
      </c>
      <c r="E88" s="35" t="s">
        <v>49</v>
      </c>
    </row>
    <row r="89" spans="1:16" ht="12.75">
      <c r="A89" s="25" t="s">
        <v>47</v>
      </c>
      <c s="29" t="s">
        <v>1254</v>
      </c>
      <c s="29" t="s">
        <v>1189</v>
      </c>
      <c s="25" t="s">
        <v>49</v>
      </c>
      <c s="30" t="s">
        <v>1191</v>
      </c>
      <c s="31" t="s">
        <v>104</v>
      </c>
      <c s="32">
        <v>230.522</v>
      </c>
      <c s="33">
        <v>0</v>
      </c>
      <c s="33">
        <f>ROUND(ROUND(H89,2)*ROUND(G89,3),2)</f>
      </c>
      <c s="31" t="s">
        <v>1075</v>
      </c>
      <c r="O89">
        <f>(I89*21)/100</f>
      </c>
      <c t="s">
        <v>23</v>
      </c>
    </row>
    <row r="90" spans="1:5" ht="12.75">
      <c r="A90" s="34" t="s">
        <v>53</v>
      </c>
      <c r="E90" s="35" t="s">
        <v>1191</v>
      </c>
    </row>
    <row r="91" spans="1:5" ht="12.75">
      <c r="A91" s="36" t="s">
        <v>55</v>
      </c>
      <c r="E91" s="37" t="s">
        <v>2902</v>
      </c>
    </row>
    <row r="92" spans="1:5" ht="12.75">
      <c r="A92" t="s">
        <v>56</v>
      </c>
      <c r="E92" s="35" t="s">
        <v>49</v>
      </c>
    </row>
    <row r="93" spans="1:18" ht="12.75" customHeight="1">
      <c r="A93" s="6" t="s">
        <v>45</v>
      </c>
      <c s="6"/>
      <c s="39" t="s">
        <v>33</v>
      </c>
      <c s="6"/>
      <c s="27" t="s">
        <v>272</v>
      </c>
      <c s="6"/>
      <c s="6"/>
      <c s="6"/>
      <c s="40">
        <f>0+Q93</f>
      </c>
      <c s="6"/>
      <c r="O93">
        <f>0+R93</f>
      </c>
      <c r="Q93">
        <f>0+I94+I98+I102</f>
      </c>
      <c>
        <f>0+O94+O98+O102</f>
      </c>
    </row>
    <row r="94" spans="1:16" ht="12.75">
      <c r="A94" s="25" t="s">
        <v>47</v>
      </c>
      <c s="29" t="s">
        <v>307</v>
      </c>
      <c s="29" t="s">
        <v>1250</v>
      </c>
      <c s="25" t="s">
        <v>49</v>
      </c>
      <c s="30" t="s">
        <v>1251</v>
      </c>
      <c s="31" t="s">
        <v>126</v>
      </c>
      <c s="32">
        <v>16.1</v>
      </c>
      <c s="33">
        <v>0</v>
      </c>
      <c s="33">
        <f>ROUND(ROUND(H94,2)*ROUND(G94,3),2)</f>
      </c>
      <c s="31" t="s">
        <v>1075</v>
      </c>
      <c r="O94">
        <f>(I94*21)/100</f>
      </c>
      <c t="s">
        <v>23</v>
      </c>
    </row>
    <row r="95" spans="1:5" ht="25.5">
      <c r="A95" s="34" t="s">
        <v>53</v>
      </c>
      <c r="E95" s="35" t="s">
        <v>1252</v>
      </c>
    </row>
    <row r="96" spans="1:5" ht="12.75">
      <c r="A96" s="36" t="s">
        <v>55</v>
      </c>
      <c r="E96" s="37" t="s">
        <v>2903</v>
      </c>
    </row>
    <row r="97" spans="1:5" ht="12.75">
      <c r="A97" t="s">
        <v>56</v>
      </c>
      <c r="E97" s="35" t="s">
        <v>49</v>
      </c>
    </row>
    <row r="98" spans="1:16" ht="25.5">
      <c r="A98" s="25" t="s">
        <v>47</v>
      </c>
      <c s="29" t="s">
        <v>312</v>
      </c>
      <c s="29" t="s">
        <v>1260</v>
      </c>
      <c s="25" t="s">
        <v>49</v>
      </c>
      <c s="30" t="s">
        <v>1261</v>
      </c>
      <c s="31" t="s">
        <v>126</v>
      </c>
      <c s="32">
        <v>0.24</v>
      </c>
      <c s="33">
        <v>0</v>
      </c>
      <c s="33">
        <f>ROUND(ROUND(H98,2)*ROUND(G98,3),2)</f>
      </c>
      <c s="31" t="s">
        <v>1075</v>
      </c>
      <c r="O98">
        <f>(I98*21)/100</f>
      </c>
      <c t="s">
        <v>23</v>
      </c>
    </row>
    <row r="99" spans="1:5" ht="25.5">
      <c r="A99" s="34" t="s">
        <v>53</v>
      </c>
      <c r="E99" s="35" t="s">
        <v>1262</v>
      </c>
    </row>
    <row r="100" spans="1:5" ht="25.5">
      <c r="A100" s="36" t="s">
        <v>55</v>
      </c>
      <c r="E100" s="37" t="s">
        <v>2904</v>
      </c>
    </row>
    <row r="101" spans="1:5" ht="12.75">
      <c r="A101" t="s">
        <v>56</v>
      </c>
      <c r="E101" s="35" t="s">
        <v>49</v>
      </c>
    </row>
    <row r="102" spans="1:16" ht="12.75">
      <c r="A102" s="25" t="s">
        <v>47</v>
      </c>
      <c s="29" t="s">
        <v>315</v>
      </c>
      <c s="29" t="s">
        <v>1275</v>
      </c>
      <c s="25" t="s">
        <v>49</v>
      </c>
      <c s="30" t="s">
        <v>1276</v>
      </c>
      <c s="31" t="s">
        <v>116</v>
      </c>
      <c s="32">
        <v>2.88</v>
      </c>
      <c s="33">
        <v>0</v>
      </c>
      <c s="33">
        <f>ROUND(ROUND(H102,2)*ROUND(G102,3),2)</f>
      </c>
      <c s="31" t="s">
        <v>1075</v>
      </c>
      <c r="O102">
        <f>(I102*21)/100</f>
      </c>
      <c t="s">
        <v>23</v>
      </c>
    </row>
    <row r="103" spans="1:5" ht="12.75">
      <c r="A103" s="34" t="s">
        <v>53</v>
      </c>
      <c r="E103" s="35" t="s">
        <v>1277</v>
      </c>
    </row>
    <row r="104" spans="1:5" ht="12.75">
      <c r="A104" s="36" t="s">
        <v>55</v>
      </c>
      <c r="E104" s="37" t="s">
        <v>2905</v>
      </c>
    </row>
    <row r="105" spans="1:5" ht="12.75">
      <c r="A105" t="s">
        <v>56</v>
      </c>
      <c r="E105" s="35" t="s">
        <v>49</v>
      </c>
    </row>
    <row r="106" spans="1:18" ht="12.75" customHeight="1">
      <c r="A106" s="6" t="s">
        <v>45</v>
      </c>
      <c s="6"/>
      <c s="39" t="s">
        <v>35</v>
      </c>
      <c s="6"/>
      <c s="27" t="s">
        <v>1279</v>
      </c>
      <c s="6"/>
      <c s="6"/>
      <c s="6"/>
      <c s="40">
        <f>0+Q106</f>
      </c>
      <c s="6"/>
      <c r="O106">
        <f>0+R106</f>
      </c>
      <c r="Q106">
        <f>0+I107+I111+I115+I119+I123+I127+I131+I135+I139+I143</f>
      </c>
      <c>
        <f>0+O107+O111+O115+O119+O123+O127+O131+O135+O139+O143</f>
      </c>
    </row>
    <row r="107" spans="1:16" ht="12.75">
      <c r="A107" s="25" t="s">
        <v>47</v>
      </c>
      <c s="29" t="s">
        <v>1493</v>
      </c>
      <c s="29" t="s">
        <v>2567</v>
      </c>
      <c s="25" t="s">
        <v>49</v>
      </c>
      <c s="30" t="s">
        <v>2568</v>
      </c>
      <c s="31" t="s">
        <v>116</v>
      </c>
      <c s="32">
        <v>14.2</v>
      </c>
      <c s="33">
        <v>0</v>
      </c>
      <c s="33">
        <f>ROUND(ROUND(H107,2)*ROUND(G107,3),2)</f>
      </c>
      <c s="31" t="s">
        <v>1075</v>
      </c>
      <c r="O107">
        <f>(I107*21)/100</f>
      </c>
      <c t="s">
        <v>23</v>
      </c>
    </row>
    <row r="108" spans="1:5" ht="25.5">
      <c r="A108" s="34" t="s">
        <v>53</v>
      </c>
      <c r="E108" s="35" t="s">
        <v>2569</v>
      </c>
    </row>
    <row r="109" spans="1:5" ht="25.5">
      <c r="A109" s="36" t="s">
        <v>55</v>
      </c>
      <c r="E109" s="37" t="s">
        <v>2906</v>
      </c>
    </row>
    <row r="110" spans="1:5" ht="12.75">
      <c r="A110" t="s">
        <v>56</v>
      </c>
      <c r="E110" s="35" t="s">
        <v>49</v>
      </c>
    </row>
    <row r="111" spans="1:16" ht="12.75">
      <c r="A111" s="25" t="s">
        <v>47</v>
      </c>
      <c s="29" t="s">
        <v>1496</v>
      </c>
      <c s="29" t="s">
        <v>2907</v>
      </c>
      <c s="25" t="s">
        <v>49</v>
      </c>
      <c s="30" t="s">
        <v>2908</v>
      </c>
      <c s="31" t="s">
        <v>116</v>
      </c>
      <c s="32">
        <v>137.2</v>
      </c>
      <c s="33">
        <v>0</v>
      </c>
      <c s="33">
        <f>ROUND(ROUND(H111,2)*ROUND(G111,3),2)</f>
      </c>
      <c s="31" t="s">
        <v>1075</v>
      </c>
      <c r="O111">
        <f>(I111*21)/100</f>
      </c>
      <c t="s">
        <v>23</v>
      </c>
    </row>
    <row r="112" spans="1:5" ht="25.5">
      <c r="A112" s="34" t="s">
        <v>53</v>
      </c>
      <c r="E112" s="35" t="s">
        <v>2909</v>
      </c>
    </row>
    <row r="113" spans="1:5" ht="25.5">
      <c r="A113" s="36" t="s">
        <v>55</v>
      </c>
      <c r="E113" s="37" t="s">
        <v>2910</v>
      </c>
    </row>
    <row r="114" spans="1:5" ht="12.75">
      <c r="A114" t="s">
        <v>56</v>
      </c>
      <c r="E114" s="35" t="s">
        <v>49</v>
      </c>
    </row>
    <row r="115" spans="1:16" ht="12.75">
      <c r="A115" s="25" t="s">
        <v>47</v>
      </c>
      <c s="29" t="s">
        <v>1499</v>
      </c>
      <c s="29" t="s">
        <v>2769</v>
      </c>
      <c s="25" t="s">
        <v>49</v>
      </c>
      <c s="30" t="s">
        <v>2770</v>
      </c>
      <c s="31" t="s">
        <v>116</v>
      </c>
      <c s="32">
        <v>3</v>
      </c>
      <c s="33">
        <v>0</v>
      </c>
      <c s="33">
        <f>ROUND(ROUND(H115,2)*ROUND(G115,3),2)</f>
      </c>
      <c s="31" t="s">
        <v>1075</v>
      </c>
      <c r="O115">
        <f>(I115*21)/100</f>
      </c>
      <c t="s">
        <v>23</v>
      </c>
    </row>
    <row r="116" spans="1:5" ht="25.5">
      <c r="A116" s="34" t="s">
        <v>53</v>
      </c>
      <c r="E116" s="35" t="s">
        <v>2771</v>
      </c>
    </row>
    <row r="117" spans="1:5" ht="12.75">
      <c r="A117" s="36" t="s">
        <v>55</v>
      </c>
      <c r="E117" s="37" t="s">
        <v>2911</v>
      </c>
    </row>
    <row r="118" spans="1:5" ht="12.75">
      <c r="A118" t="s">
        <v>56</v>
      </c>
      <c r="E118" s="35" t="s">
        <v>49</v>
      </c>
    </row>
    <row r="119" spans="1:16" ht="25.5">
      <c r="A119" s="25" t="s">
        <v>47</v>
      </c>
      <c s="29" t="s">
        <v>1502</v>
      </c>
      <c s="29" t="s">
        <v>2571</v>
      </c>
      <c s="25" t="s">
        <v>49</v>
      </c>
      <c s="30" t="s">
        <v>2572</v>
      </c>
      <c s="31" t="s">
        <v>116</v>
      </c>
      <c s="32">
        <v>151.4</v>
      </c>
      <c s="33">
        <v>0</v>
      </c>
      <c s="33">
        <f>ROUND(ROUND(H119,2)*ROUND(G119,3),2)</f>
      </c>
      <c s="31" t="s">
        <v>1075</v>
      </c>
      <c r="O119">
        <f>(I119*21)/100</f>
      </c>
      <c t="s">
        <v>23</v>
      </c>
    </row>
    <row r="120" spans="1:5" ht="25.5">
      <c r="A120" s="34" t="s">
        <v>53</v>
      </c>
      <c r="E120" s="35" t="s">
        <v>2573</v>
      </c>
    </row>
    <row r="121" spans="1:5" ht="12.75">
      <c r="A121" s="36" t="s">
        <v>55</v>
      </c>
      <c r="E121" s="37" t="s">
        <v>49</v>
      </c>
    </row>
    <row r="122" spans="1:5" ht="12.75">
      <c r="A122" t="s">
        <v>56</v>
      </c>
      <c r="E122" s="35" t="s">
        <v>49</v>
      </c>
    </row>
    <row r="123" spans="1:16" ht="12.75">
      <c r="A123" s="25" t="s">
        <v>47</v>
      </c>
      <c s="29" t="s">
        <v>1505</v>
      </c>
      <c s="29" t="s">
        <v>2574</v>
      </c>
      <c s="25" t="s">
        <v>49</v>
      </c>
      <c s="30" t="s">
        <v>2575</v>
      </c>
      <c s="31" t="s">
        <v>116</v>
      </c>
      <c s="32">
        <v>151.4</v>
      </c>
      <c s="33">
        <v>0</v>
      </c>
      <c s="33">
        <f>ROUND(ROUND(H123,2)*ROUND(G123,3),2)</f>
      </c>
      <c s="31" t="s">
        <v>1075</v>
      </c>
      <c r="O123">
        <f>(I123*21)/100</f>
      </c>
      <c t="s">
        <v>23</v>
      </c>
    </row>
    <row r="124" spans="1:5" ht="25.5">
      <c r="A124" s="34" t="s">
        <v>53</v>
      </c>
      <c r="E124" s="35" t="s">
        <v>2576</v>
      </c>
    </row>
    <row r="125" spans="1:5" ht="12.75">
      <c r="A125" s="36" t="s">
        <v>55</v>
      </c>
      <c r="E125" s="37" t="s">
        <v>2912</v>
      </c>
    </row>
    <row r="126" spans="1:5" ht="12.75">
      <c r="A126" t="s">
        <v>56</v>
      </c>
      <c r="E126" s="35" t="s">
        <v>49</v>
      </c>
    </row>
    <row r="127" spans="1:16" ht="12.75">
      <c r="A127" s="25" t="s">
        <v>47</v>
      </c>
      <c s="29" t="s">
        <v>1508</v>
      </c>
      <c s="29" t="s">
        <v>2578</v>
      </c>
      <c s="25" t="s">
        <v>49</v>
      </c>
      <c s="30" t="s">
        <v>2579</v>
      </c>
      <c s="31" t="s">
        <v>116</v>
      </c>
      <c s="32">
        <v>151.4</v>
      </c>
      <c s="33">
        <v>0</v>
      </c>
      <c s="33">
        <f>ROUND(ROUND(H127,2)*ROUND(G127,3),2)</f>
      </c>
      <c s="31" t="s">
        <v>1075</v>
      </c>
      <c r="O127">
        <f>(I127*21)/100</f>
      </c>
      <c t="s">
        <v>23</v>
      </c>
    </row>
    <row r="128" spans="1:5" ht="25.5">
      <c r="A128" s="34" t="s">
        <v>53</v>
      </c>
      <c r="E128" s="35" t="s">
        <v>2580</v>
      </c>
    </row>
    <row r="129" spans="1:5" ht="12.75">
      <c r="A129" s="36" t="s">
        <v>55</v>
      </c>
      <c r="E129" s="37" t="s">
        <v>49</v>
      </c>
    </row>
    <row r="130" spans="1:5" ht="12.75">
      <c r="A130" t="s">
        <v>56</v>
      </c>
      <c r="E130" s="35" t="s">
        <v>49</v>
      </c>
    </row>
    <row r="131" spans="1:16" ht="12.75">
      <c r="A131" s="25" t="s">
        <v>47</v>
      </c>
      <c s="29" t="s">
        <v>1512</v>
      </c>
      <c s="29" t="s">
        <v>2581</v>
      </c>
      <c s="25" t="s">
        <v>49</v>
      </c>
      <c s="30" t="s">
        <v>2582</v>
      </c>
      <c s="31" t="s">
        <v>116</v>
      </c>
      <c s="32">
        <v>151.4</v>
      </c>
      <c s="33">
        <v>0</v>
      </c>
      <c s="33">
        <f>ROUND(ROUND(H131,2)*ROUND(G131,3),2)</f>
      </c>
      <c s="31" t="s">
        <v>1075</v>
      </c>
      <c r="O131">
        <f>(I131*21)/100</f>
      </c>
      <c t="s">
        <v>23</v>
      </c>
    </row>
    <row r="132" spans="1:5" ht="25.5">
      <c r="A132" s="34" t="s">
        <v>53</v>
      </c>
      <c r="E132" s="35" t="s">
        <v>2583</v>
      </c>
    </row>
    <row r="133" spans="1:5" ht="12.75">
      <c r="A133" s="36" t="s">
        <v>55</v>
      </c>
      <c r="E133" s="37" t="s">
        <v>49</v>
      </c>
    </row>
    <row r="134" spans="1:5" ht="12.75">
      <c r="A134" t="s">
        <v>56</v>
      </c>
      <c r="E134" s="35" t="s">
        <v>49</v>
      </c>
    </row>
    <row r="135" spans="1:16" ht="12.75">
      <c r="A135" s="25" t="s">
        <v>47</v>
      </c>
      <c s="29" t="s">
        <v>1515</v>
      </c>
      <c s="29" t="s">
        <v>2584</v>
      </c>
      <c s="25" t="s">
        <v>49</v>
      </c>
      <c s="30" t="s">
        <v>2585</v>
      </c>
      <c s="31" t="s">
        <v>116</v>
      </c>
      <c s="32">
        <v>151.4</v>
      </c>
      <c s="33">
        <v>0</v>
      </c>
      <c s="33">
        <f>ROUND(ROUND(H135,2)*ROUND(G135,3),2)</f>
      </c>
      <c s="31" t="s">
        <v>1075</v>
      </c>
      <c r="O135">
        <f>(I135*21)/100</f>
      </c>
      <c t="s">
        <v>23</v>
      </c>
    </row>
    <row r="136" spans="1:5" ht="25.5">
      <c r="A136" s="34" t="s">
        <v>53</v>
      </c>
      <c r="E136" s="35" t="s">
        <v>2586</v>
      </c>
    </row>
    <row r="137" spans="1:5" ht="12.75">
      <c r="A137" s="36" t="s">
        <v>55</v>
      </c>
      <c r="E137" s="37" t="s">
        <v>49</v>
      </c>
    </row>
    <row r="138" spans="1:5" ht="12.75">
      <c r="A138" t="s">
        <v>56</v>
      </c>
      <c r="E138" s="35" t="s">
        <v>49</v>
      </c>
    </row>
    <row r="139" spans="1:16" ht="12.75">
      <c r="A139" s="25" t="s">
        <v>47</v>
      </c>
      <c s="29" t="s">
        <v>1264</v>
      </c>
      <c s="29" t="s">
        <v>1296</v>
      </c>
      <c s="25" t="s">
        <v>49</v>
      </c>
      <c s="30" t="s">
        <v>1297</v>
      </c>
      <c s="31" t="s">
        <v>116</v>
      </c>
      <c s="32">
        <v>3.09</v>
      </c>
      <c s="33">
        <v>0</v>
      </c>
      <c s="33">
        <f>ROUND(ROUND(H139,2)*ROUND(G139,3),2)</f>
      </c>
      <c s="31" t="s">
        <v>1075</v>
      </c>
      <c r="O139">
        <f>(I139*21)/100</f>
      </c>
      <c t="s">
        <v>23</v>
      </c>
    </row>
    <row r="140" spans="1:5" ht="12.75">
      <c r="A140" s="34" t="s">
        <v>53</v>
      </c>
      <c r="E140" s="35" t="s">
        <v>1297</v>
      </c>
    </row>
    <row r="141" spans="1:5" ht="12.75">
      <c r="A141" s="36" t="s">
        <v>55</v>
      </c>
      <c r="E141" s="37" t="s">
        <v>49</v>
      </c>
    </row>
    <row r="142" spans="1:5" ht="12.75">
      <c r="A142" t="s">
        <v>56</v>
      </c>
      <c r="E142" s="35" t="s">
        <v>49</v>
      </c>
    </row>
    <row r="143" spans="1:16" ht="12.75">
      <c r="A143" s="25" t="s">
        <v>47</v>
      </c>
      <c s="29" t="s">
        <v>1269</v>
      </c>
      <c s="29" t="s">
        <v>1299</v>
      </c>
      <c s="25" t="s">
        <v>49</v>
      </c>
      <c s="30" t="s">
        <v>1300</v>
      </c>
      <c s="31" t="s">
        <v>116</v>
      </c>
      <c s="32">
        <v>3</v>
      </c>
      <c s="33">
        <v>0</v>
      </c>
      <c s="33">
        <f>ROUND(ROUND(H143,2)*ROUND(G143,3),2)</f>
      </c>
      <c s="31" t="s">
        <v>1075</v>
      </c>
      <c r="O143">
        <f>(I143*21)/100</f>
      </c>
      <c t="s">
        <v>23</v>
      </c>
    </row>
    <row r="144" spans="1:5" ht="51">
      <c r="A144" s="34" t="s">
        <v>53</v>
      </c>
      <c r="E144" s="35" t="s">
        <v>1301</v>
      </c>
    </row>
    <row r="145" spans="1:5" ht="12.75">
      <c r="A145" s="36" t="s">
        <v>55</v>
      </c>
      <c r="E145" s="37" t="s">
        <v>2911</v>
      </c>
    </row>
    <row r="146" spans="1:5" ht="12.75">
      <c r="A146" t="s">
        <v>56</v>
      </c>
      <c r="E146" s="35" t="s">
        <v>49</v>
      </c>
    </row>
    <row r="147" spans="1:18" ht="12.75" customHeight="1">
      <c r="A147" s="6" t="s">
        <v>45</v>
      </c>
      <c s="6"/>
      <c s="39" t="s">
        <v>1383</v>
      </c>
      <c s="6"/>
      <c s="27" t="s">
        <v>1384</v>
      </c>
      <c s="6"/>
      <c s="6"/>
      <c s="6"/>
      <c s="40">
        <f>0+Q147</f>
      </c>
      <c s="6"/>
      <c r="O147">
        <f>0+R147</f>
      </c>
      <c r="Q147">
        <f>0+I148+I152+I156</f>
      </c>
      <c>
        <f>0+O148+O152+O156</f>
      </c>
    </row>
    <row r="148" spans="1:16" ht="12.75">
      <c r="A148" s="25" t="s">
        <v>47</v>
      </c>
      <c s="29" t="s">
        <v>1274</v>
      </c>
      <c s="29" t="s">
        <v>2913</v>
      </c>
      <c s="25" t="s">
        <v>49</v>
      </c>
      <c s="30" t="s">
        <v>1387</v>
      </c>
      <c s="31" t="s">
        <v>51</v>
      </c>
      <c s="32">
        <v>1</v>
      </c>
      <c s="33">
        <v>0</v>
      </c>
      <c s="33">
        <f>ROUND(ROUND(H148,2)*ROUND(G148,3),2)</f>
      </c>
      <c s="31"/>
      <c r="O148">
        <f>(I148*21)/100</f>
      </c>
      <c t="s">
        <v>23</v>
      </c>
    </row>
    <row r="149" spans="1:5" ht="12.75">
      <c r="A149" s="34" t="s">
        <v>53</v>
      </c>
      <c r="E149" s="35" t="s">
        <v>1387</v>
      </c>
    </row>
    <row r="150" spans="1:5" ht="12.75">
      <c r="A150" s="36" t="s">
        <v>55</v>
      </c>
      <c r="E150" s="37" t="s">
        <v>49</v>
      </c>
    </row>
    <row r="151" spans="1:5" ht="12.75">
      <c r="A151" t="s">
        <v>56</v>
      </c>
      <c r="E151" s="35" t="s">
        <v>49</v>
      </c>
    </row>
    <row r="152" spans="1:16" ht="12.75">
      <c r="A152" s="25" t="s">
        <v>47</v>
      </c>
      <c s="29" t="s">
        <v>1518</v>
      </c>
      <c s="29" t="s">
        <v>1389</v>
      </c>
      <c s="25" t="s">
        <v>49</v>
      </c>
      <c s="30" t="s">
        <v>1390</v>
      </c>
      <c s="31" t="s">
        <v>121</v>
      </c>
      <c s="32">
        <v>4</v>
      </c>
      <c s="33">
        <v>0</v>
      </c>
      <c s="33">
        <f>ROUND(ROUND(H152,2)*ROUND(G152,3),2)</f>
      </c>
      <c s="31" t="s">
        <v>1075</v>
      </c>
      <c r="O152">
        <f>(I152*21)/100</f>
      </c>
      <c t="s">
        <v>23</v>
      </c>
    </row>
    <row r="153" spans="1:5" ht="12.75">
      <c r="A153" s="34" t="s">
        <v>53</v>
      </c>
      <c r="E153" s="35" t="s">
        <v>1391</v>
      </c>
    </row>
    <row r="154" spans="1:5" ht="25.5">
      <c r="A154" s="36" t="s">
        <v>55</v>
      </c>
      <c r="E154" s="37" t="s">
        <v>2914</v>
      </c>
    </row>
    <row r="155" spans="1:5" ht="12.75">
      <c r="A155" t="s">
        <v>56</v>
      </c>
      <c r="E155" s="35" t="s">
        <v>49</v>
      </c>
    </row>
    <row r="156" spans="1:16" ht="12.75">
      <c r="A156" s="25" t="s">
        <v>47</v>
      </c>
      <c s="29" t="s">
        <v>1295</v>
      </c>
      <c s="29" t="s">
        <v>1394</v>
      </c>
      <c s="25" t="s">
        <v>49</v>
      </c>
      <c s="30" t="s">
        <v>1395</v>
      </c>
      <c s="31" t="s">
        <v>104</v>
      </c>
      <c s="32">
        <v>0.003</v>
      </c>
      <c s="33">
        <v>0</v>
      </c>
      <c s="33">
        <f>ROUND(ROUND(H156,2)*ROUND(G156,3),2)</f>
      </c>
      <c s="31" t="s">
        <v>1075</v>
      </c>
      <c r="O156">
        <f>(I156*21)/100</f>
      </c>
      <c t="s">
        <v>23</v>
      </c>
    </row>
    <row r="157" spans="1:5" ht="25.5">
      <c r="A157" s="34" t="s">
        <v>53</v>
      </c>
      <c r="E157" s="35" t="s">
        <v>1396</v>
      </c>
    </row>
    <row r="158" spans="1:5" ht="12.75">
      <c r="A158" s="36" t="s">
        <v>55</v>
      </c>
      <c r="E158" s="37" t="s">
        <v>49</v>
      </c>
    </row>
    <row r="159" spans="1:5" ht="12.75">
      <c r="A159" t="s">
        <v>56</v>
      </c>
      <c r="E159" s="35" t="s">
        <v>49</v>
      </c>
    </row>
    <row r="160" spans="1:18" ht="12.75" customHeight="1">
      <c r="A160" s="6" t="s">
        <v>45</v>
      </c>
      <c s="6"/>
      <c s="39" t="s">
        <v>77</v>
      </c>
      <c s="6"/>
      <c s="27" t="s">
        <v>820</v>
      </c>
      <c s="6"/>
      <c s="6"/>
      <c s="6"/>
      <c s="40">
        <f>0+Q160</f>
      </c>
      <c s="6"/>
      <c r="O160">
        <f>0+R160</f>
      </c>
      <c r="Q160">
        <f>0+I161+I165+I169+I173+I177+I181+I185+I189+I193+I197+I201+I205+I209+I213+I217+I221+I225+I229+I233+I237+I241+I245+I249+I253+I257+I261+I265+I269+I273+I277+I281+I285+I289+I293+I297+I301+I305+I309+I313+I317+I321+I325+I329+I333+I337+I341+I345+I349+I353+I357+I361+I365+I369+I373+I377+I381+I385+I389+I393+I397+I401+I405+I409+I413+I417+I421+I425+I429+I433+I437+I441+I445+I449+I453+I457+I461+I465+I469+I473+I477+I481+I485+I489+I493+I497+I501</f>
      </c>
      <c>
        <f>0+O161+O165+O169+O173+O177+O181+O185+O189+O193+O197+O201+O205+O209+O213+O217+O221+O225+O229+O233+O237+O241+O245+O249+O253+O257+O261+O265+O269+O273+O277+O281+O285+O289+O293+O297+O301+O305+O309+O313+O317+O321+O325+O329+O333+O337+O341+O345+O349+O353+O357+O361+O365+O369+O373+O377+O381+O385+O389+O393+O397+O401+O405+O409+O413+O417+O421+O425+O429+O433+O437+O441+O445+O449+O453+O457+O461+O465+O469+O473+O477+O481+O485+O489+O493+O497+O501</f>
      </c>
    </row>
    <row r="161" spans="1:16" ht="12.75">
      <c r="A161" s="25" t="s">
        <v>47</v>
      </c>
      <c s="29" t="s">
        <v>231</v>
      </c>
      <c s="29" t="s">
        <v>2915</v>
      </c>
      <c s="25" t="s">
        <v>49</v>
      </c>
      <c s="30" t="s">
        <v>1447</v>
      </c>
      <c s="31" t="s">
        <v>121</v>
      </c>
      <c s="32">
        <v>9</v>
      </c>
      <c s="33">
        <v>0</v>
      </c>
      <c s="33">
        <f>ROUND(ROUND(H161,2)*ROUND(G161,3),2)</f>
      </c>
      <c s="31"/>
      <c r="O161">
        <f>(I161*21)/100</f>
      </c>
      <c t="s">
        <v>23</v>
      </c>
    </row>
    <row r="162" spans="1:5" ht="12.75">
      <c r="A162" s="34" t="s">
        <v>53</v>
      </c>
      <c r="E162" s="35" t="s">
        <v>1447</v>
      </c>
    </row>
    <row r="163" spans="1:5" ht="12.75">
      <c r="A163" s="36" t="s">
        <v>55</v>
      </c>
      <c r="E163" s="37" t="s">
        <v>2916</v>
      </c>
    </row>
    <row r="164" spans="1:5" ht="12.75">
      <c r="A164" t="s">
        <v>56</v>
      </c>
      <c r="E164" s="35" t="s">
        <v>49</v>
      </c>
    </row>
    <row r="165" spans="1:16" ht="12.75">
      <c r="A165" s="25" t="s">
        <v>47</v>
      </c>
      <c s="29" t="s">
        <v>237</v>
      </c>
      <c s="29" t="s">
        <v>2917</v>
      </c>
      <c s="25" t="s">
        <v>49</v>
      </c>
      <c s="30" t="s">
        <v>1453</v>
      </c>
      <c s="31" t="s">
        <v>121</v>
      </c>
      <c s="32">
        <v>1</v>
      </c>
      <c s="33">
        <v>0</v>
      </c>
      <c s="33">
        <f>ROUND(ROUND(H165,2)*ROUND(G165,3),2)</f>
      </c>
      <c s="31"/>
      <c r="O165">
        <f>(I165*21)/100</f>
      </c>
      <c t="s">
        <v>23</v>
      </c>
    </row>
    <row r="166" spans="1:5" ht="12.75">
      <c r="A166" s="34" t="s">
        <v>53</v>
      </c>
      <c r="E166" s="35" t="s">
        <v>1453</v>
      </c>
    </row>
    <row r="167" spans="1:5" ht="12.75">
      <c r="A167" s="36" t="s">
        <v>55</v>
      </c>
      <c r="E167" s="37" t="s">
        <v>49</v>
      </c>
    </row>
    <row r="168" spans="1:5" ht="12.75">
      <c r="A168" t="s">
        <v>56</v>
      </c>
      <c r="E168" s="35" t="s">
        <v>49</v>
      </c>
    </row>
    <row r="169" spans="1:16" ht="12.75">
      <c r="A169" s="25" t="s">
        <v>47</v>
      </c>
      <c s="29" t="s">
        <v>243</v>
      </c>
      <c s="29" t="s">
        <v>2918</v>
      </c>
      <c s="25" t="s">
        <v>49</v>
      </c>
      <c s="30" t="s">
        <v>1456</v>
      </c>
      <c s="31" t="s">
        <v>121</v>
      </c>
      <c s="32">
        <v>4</v>
      </c>
      <c s="33">
        <v>0</v>
      </c>
      <c s="33">
        <f>ROUND(ROUND(H169,2)*ROUND(G169,3),2)</f>
      </c>
      <c s="31"/>
      <c r="O169">
        <f>(I169*21)/100</f>
      </c>
      <c t="s">
        <v>23</v>
      </c>
    </row>
    <row r="170" spans="1:5" ht="12.75">
      <c r="A170" s="34" t="s">
        <v>53</v>
      </c>
      <c r="E170" s="35" t="s">
        <v>1456</v>
      </c>
    </row>
    <row r="171" spans="1:5" ht="25.5">
      <c r="A171" s="36" t="s">
        <v>55</v>
      </c>
      <c r="E171" s="37" t="s">
        <v>2919</v>
      </c>
    </row>
    <row r="172" spans="1:5" ht="12.75">
      <c r="A172" t="s">
        <v>56</v>
      </c>
      <c r="E172" s="35" t="s">
        <v>49</v>
      </c>
    </row>
    <row r="173" spans="1:16" ht="12.75">
      <c r="A173" s="25" t="s">
        <v>47</v>
      </c>
      <c s="29" t="s">
        <v>249</v>
      </c>
      <c s="29" t="s">
        <v>2920</v>
      </c>
      <c s="25" t="s">
        <v>49</v>
      </c>
      <c s="30" t="s">
        <v>2259</v>
      </c>
      <c s="31" t="s">
        <v>121</v>
      </c>
      <c s="32">
        <v>1</v>
      </c>
      <c s="33">
        <v>0</v>
      </c>
      <c s="33">
        <f>ROUND(ROUND(H173,2)*ROUND(G173,3),2)</f>
      </c>
      <c s="31"/>
      <c r="O173">
        <f>(I173*21)/100</f>
      </c>
      <c t="s">
        <v>23</v>
      </c>
    </row>
    <row r="174" spans="1:5" ht="12.75">
      <c r="A174" s="34" t="s">
        <v>53</v>
      </c>
      <c r="E174" s="35" t="s">
        <v>2259</v>
      </c>
    </row>
    <row r="175" spans="1:5" ht="12.75">
      <c r="A175" s="36" t="s">
        <v>55</v>
      </c>
      <c r="E175" s="37" t="s">
        <v>49</v>
      </c>
    </row>
    <row r="176" spans="1:5" ht="12.75">
      <c r="A176" t="s">
        <v>56</v>
      </c>
      <c r="E176" s="35" t="s">
        <v>49</v>
      </c>
    </row>
    <row r="177" spans="1:16" ht="12.75">
      <c r="A177" s="25" t="s">
        <v>47</v>
      </c>
      <c s="29" t="s">
        <v>256</v>
      </c>
      <c s="29" t="s">
        <v>2921</v>
      </c>
      <c s="25" t="s">
        <v>49</v>
      </c>
      <c s="30" t="s">
        <v>1442</v>
      </c>
      <c s="31" t="s">
        <v>121</v>
      </c>
      <c s="32">
        <v>8</v>
      </c>
      <c s="33">
        <v>0</v>
      </c>
      <c s="33">
        <f>ROUND(ROUND(H177,2)*ROUND(G177,3),2)</f>
      </c>
      <c s="31"/>
      <c r="O177">
        <f>(I177*21)/100</f>
      </c>
      <c t="s">
        <v>23</v>
      </c>
    </row>
    <row r="178" spans="1:5" ht="12.75">
      <c r="A178" s="34" t="s">
        <v>53</v>
      </c>
      <c r="E178" s="35" t="s">
        <v>1442</v>
      </c>
    </row>
    <row r="179" spans="1:5" ht="12.75">
      <c r="A179" s="36" t="s">
        <v>55</v>
      </c>
      <c r="E179" s="37" t="s">
        <v>49</v>
      </c>
    </row>
    <row r="180" spans="1:5" ht="12.75">
      <c r="A180" t="s">
        <v>56</v>
      </c>
      <c r="E180" s="35" t="s">
        <v>49</v>
      </c>
    </row>
    <row r="181" spans="1:16" ht="12.75">
      <c r="A181" s="25" t="s">
        <v>47</v>
      </c>
      <c s="29" t="s">
        <v>260</v>
      </c>
      <c s="29" t="s">
        <v>1466</v>
      </c>
      <c s="25" t="s">
        <v>49</v>
      </c>
      <c s="30" t="s">
        <v>1467</v>
      </c>
      <c s="31" t="s">
        <v>121</v>
      </c>
      <c s="32">
        <v>15</v>
      </c>
      <c s="33">
        <v>0</v>
      </c>
      <c s="33">
        <f>ROUND(ROUND(H181,2)*ROUND(G181,3),2)</f>
      </c>
      <c s="31" t="s">
        <v>1075</v>
      </c>
      <c r="O181">
        <f>(I181*21)/100</f>
      </c>
      <c t="s">
        <v>23</v>
      </c>
    </row>
    <row r="182" spans="1:5" ht="12.75">
      <c r="A182" s="34" t="s">
        <v>53</v>
      </c>
      <c r="E182" s="35" t="s">
        <v>1467</v>
      </c>
    </row>
    <row r="183" spans="1:5" ht="12.75">
      <c r="A183" s="36" t="s">
        <v>55</v>
      </c>
      <c r="E183" s="37" t="s">
        <v>49</v>
      </c>
    </row>
    <row r="184" spans="1:5" ht="12.75">
      <c r="A184" t="s">
        <v>56</v>
      </c>
      <c r="E184" s="35" t="s">
        <v>49</v>
      </c>
    </row>
    <row r="185" spans="1:16" ht="12.75">
      <c r="A185" s="25" t="s">
        <v>47</v>
      </c>
      <c s="29" t="s">
        <v>266</v>
      </c>
      <c s="29" t="s">
        <v>1468</v>
      </c>
      <c s="25" t="s">
        <v>49</v>
      </c>
      <c s="30" t="s">
        <v>1469</v>
      </c>
      <c s="31" t="s">
        <v>121</v>
      </c>
      <c s="32">
        <v>8</v>
      </c>
      <c s="33">
        <v>0</v>
      </c>
      <c s="33">
        <f>ROUND(ROUND(H185,2)*ROUND(G185,3),2)</f>
      </c>
      <c s="31" t="s">
        <v>1075</v>
      </c>
      <c r="O185">
        <f>(I185*21)/100</f>
      </c>
      <c t="s">
        <v>23</v>
      </c>
    </row>
    <row r="186" spans="1:5" ht="12.75">
      <c r="A186" s="34" t="s">
        <v>53</v>
      </c>
      <c r="E186" s="35" t="s">
        <v>1469</v>
      </c>
    </row>
    <row r="187" spans="1:5" ht="12.75">
      <c r="A187" s="36" t="s">
        <v>55</v>
      </c>
      <c r="E187" s="37" t="s">
        <v>49</v>
      </c>
    </row>
    <row r="188" spans="1:5" ht="12.75">
      <c r="A188" t="s">
        <v>56</v>
      </c>
      <c r="E188" s="35" t="s">
        <v>49</v>
      </c>
    </row>
    <row r="189" spans="1:16" ht="12.75">
      <c r="A189" s="25" t="s">
        <v>47</v>
      </c>
      <c s="29" t="s">
        <v>273</v>
      </c>
      <c s="29" t="s">
        <v>1494</v>
      </c>
      <c s="25" t="s">
        <v>49</v>
      </c>
      <c s="30" t="s">
        <v>1495</v>
      </c>
      <c s="31" t="s">
        <v>121</v>
      </c>
      <c s="32">
        <v>9</v>
      </c>
      <c s="33">
        <v>0</v>
      </c>
      <c s="33">
        <f>ROUND(ROUND(H189,2)*ROUND(G189,3),2)</f>
      </c>
      <c s="31" t="s">
        <v>1075</v>
      </c>
      <c r="O189">
        <f>(I189*21)/100</f>
      </c>
      <c t="s">
        <v>23</v>
      </c>
    </row>
    <row r="190" spans="1:5" ht="12.75">
      <c r="A190" s="34" t="s">
        <v>53</v>
      </c>
      <c r="E190" s="35" t="s">
        <v>1495</v>
      </c>
    </row>
    <row r="191" spans="1:5" ht="12.75">
      <c r="A191" s="36" t="s">
        <v>55</v>
      </c>
      <c r="E191" s="37" t="s">
        <v>49</v>
      </c>
    </row>
    <row r="192" spans="1:5" ht="12.75">
      <c r="A192" t="s">
        <v>56</v>
      </c>
      <c r="E192" s="35" t="s">
        <v>49</v>
      </c>
    </row>
    <row r="193" spans="1:16" ht="12.75">
      <c r="A193" s="25" t="s">
        <v>47</v>
      </c>
      <c s="29" t="s">
        <v>278</v>
      </c>
      <c s="29" t="s">
        <v>1500</v>
      </c>
      <c s="25" t="s">
        <v>49</v>
      </c>
      <c s="30" t="s">
        <v>1501</v>
      </c>
      <c s="31" t="s">
        <v>121</v>
      </c>
      <c s="32">
        <v>1</v>
      </c>
      <c s="33">
        <v>0</v>
      </c>
      <c s="33">
        <f>ROUND(ROUND(H193,2)*ROUND(G193,3),2)</f>
      </c>
      <c s="31" t="s">
        <v>1075</v>
      </c>
      <c r="O193">
        <f>(I193*21)/100</f>
      </c>
      <c t="s">
        <v>23</v>
      </c>
    </row>
    <row r="194" spans="1:5" ht="12.75">
      <c r="A194" s="34" t="s">
        <v>53</v>
      </c>
      <c r="E194" s="35" t="s">
        <v>1501</v>
      </c>
    </row>
    <row r="195" spans="1:5" ht="12.75">
      <c r="A195" s="36" t="s">
        <v>55</v>
      </c>
      <c r="E195" s="37" t="s">
        <v>49</v>
      </c>
    </row>
    <row r="196" spans="1:5" ht="12.75">
      <c r="A196" t="s">
        <v>56</v>
      </c>
      <c r="E196" s="35" t="s">
        <v>49</v>
      </c>
    </row>
    <row r="197" spans="1:16" ht="12.75">
      <c r="A197" s="25" t="s">
        <v>47</v>
      </c>
      <c s="29" t="s">
        <v>284</v>
      </c>
      <c s="29" t="s">
        <v>1503</v>
      </c>
      <c s="25" t="s">
        <v>49</v>
      </c>
      <c s="30" t="s">
        <v>1504</v>
      </c>
      <c s="31" t="s">
        <v>121</v>
      </c>
      <c s="32">
        <v>4</v>
      </c>
      <c s="33">
        <v>0</v>
      </c>
      <c s="33">
        <f>ROUND(ROUND(H197,2)*ROUND(G197,3),2)</f>
      </c>
      <c s="31" t="s">
        <v>1075</v>
      </c>
      <c r="O197">
        <f>(I197*21)/100</f>
      </c>
      <c t="s">
        <v>23</v>
      </c>
    </row>
    <row r="198" spans="1:5" ht="12.75">
      <c r="A198" s="34" t="s">
        <v>53</v>
      </c>
      <c r="E198" s="35" t="s">
        <v>1504</v>
      </c>
    </row>
    <row r="199" spans="1:5" ht="12.75">
      <c r="A199" s="36" t="s">
        <v>55</v>
      </c>
      <c r="E199" s="37" t="s">
        <v>49</v>
      </c>
    </row>
    <row r="200" spans="1:5" ht="12.75">
      <c r="A200" t="s">
        <v>56</v>
      </c>
      <c r="E200" s="35" t="s">
        <v>49</v>
      </c>
    </row>
    <row r="201" spans="1:16" ht="12.75">
      <c r="A201" s="25" t="s">
        <v>47</v>
      </c>
      <c s="29" t="s">
        <v>290</v>
      </c>
      <c s="29" t="s">
        <v>2267</v>
      </c>
      <c s="25" t="s">
        <v>49</v>
      </c>
      <c s="30" t="s">
        <v>2268</v>
      </c>
      <c s="31" t="s">
        <v>121</v>
      </c>
      <c s="32">
        <v>1</v>
      </c>
      <c s="33">
        <v>0</v>
      </c>
      <c s="33">
        <f>ROUND(ROUND(H201,2)*ROUND(G201,3),2)</f>
      </c>
      <c s="31" t="s">
        <v>1075</v>
      </c>
      <c r="O201">
        <f>(I201*21)/100</f>
      </c>
      <c t="s">
        <v>23</v>
      </c>
    </row>
    <row r="202" spans="1:5" ht="12.75">
      <c r="A202" s="34" t="s">
        <v>53</v>
      </c>
      <c r="E202" s="35" t="s">
        <v>2268</v>
      </c>
    </row>
    <row r="203" spans="1:5" ht="12.75">
      <c r="A203" s="36" t="s">
        <v>55</v>
      </c>
      <c r="E203" s="37" t="s">
        <v>49</v>
      </c>
    </row>
    <row r="204" spans="1:5" ht="12.75">
      <c r="A204" t="s">
        <v>56</v>
      </c>
      <c r="E204" s="35" t="s">
        <v>49</v>
      </c>
    </row>
    <row r="205" spans="1:16" ht="12.75">
      <c r="A205" s="25" t="s">
        <v>47</v>
      </c>
      <c s="29" t="s">
        <v>294</v>
      </c>
      <c s="29" t="s">
        <v>1509</v>
      </c>
      <c s="25" t="s">
        <v>49</v>
      </c>
      <c s="30" t="s">
        <v>1510</v>
      </c>
      <c s="31" t="s">
        <v>121</v>
      </c>
      <c s="32">
        <v>8</v>
      </c>
      <c s="33">
        <v>0</v>
      </c>
      <c s="33">
        <f>ROUND(ROUND(H205,2)*ROUND(G205,3),2)</f>
      </c>
      <c s="31" t="s">
        <v>1075</v>
      </c>
      <c r="O205">
        <f>(I205*21)/100</f>
      </c>
      <c t="s">
        <v>23</v>
      </c>
    </row>
    <row r="206" spans="1:5" ht="12.75">
      <c r="A206" s="34" t="s">
        <v>53</v>
      </c>
      <c r="E206" s="35" t="s">
        <v>1511</v>
      </c>
    </row>
    <row r="207" spans="1:5" ht="12.75">
      <c r="A207" s="36" t="s">
        <v>55</v>
      </c>
      <c r="E207" s="37" t="s">
        <v>49</v>
      </c>
    </row>
    <row r="208" spans="1:5" ht="12.75">
      <c r="A208" t="s">
        <v>56</v>
      </c>
      <c r="E208" s="35" t="s">
        <v>49</v>
      </c>
    </row>
    <row r="209" spans="1:16" ht="12.75">
      <c r="A209" s="25" t="s">
        <v>47</v>
      </c>
      <c s="29" t="s">
        <v>300</v>
      </c>
      <c s="29" t="s">
        <v>1513</v>
      </c>
      <c s="25" t="s">
        <v>49</v>
      </c>
      <c s="30" t="s">
        <v>1514</v>
      </c>
      <c s="31" t="s">
        <v>121</v>
      </c>
      <c s="32">
        <v>15</v>
      </c>
      <c s="33">
        <v>0</v>
      </c>
      <c s="33">
        <f>ROUND(ROUND(H209,2)*ROUND(G209,3),2)</f>
      </c>
      <c s="31" t="s">
        <v>1075</v>
      </c>
      <c r="O209">
        <f>(I209*21)/100</f>
      </c>
      <c t="s">
        <v>23</v>
      </c>
    </row>
    <row r="210" spans="1:5" ht="12.75">
      <c r="A210" s="34" t="s">
        <v>53</v>
      </c>
      <c r="E210" s="35" t="s">
        <v>1514</v>
      </c>
    </row>
    <row r="211" spans="1:5" ht="12.75">
      <c r="A211" s="36" t="s">
        <v>55</v>
      </c>
      <c r="E211" s="37" t="s">
        <v>49</v>
      </c>
    </row>
    <row r="212" spans="1:5" ht="12.75">
      <c r="A212" t="s">
        <v>56</v>
      </c>
      <c r="E212" s="35" t="s">
        <v>49</v>
      </c>
    </row>
    <row r="213" spans="1:16" ht="12.75">
      <c r="A213" s="25" t="s">
        <v>47</v>
      </c>
      <c s="29" t="s">
        <v>303</v>
      </c>
      <c s="29" t="s">
        <v>1516</v>
      </c>
      <c s="25" t="s">
        <v>49</v>
      </c>
      <c s="30" t="s">
        <v>1517</v>
      </c>
      <c s="31" t="s">
        <v>121</v>
      </c>
      <c s="32">
        <v>8</v>
      </c>
      <c s="33">
        <v>0</v>
      </c>
      <c s="33">
        <f>ROUND(ROUND(H213,2)*ROUND(G213,3),2)</f>
      </c>
      <c s="31" t="s">
        <v>1075</v>
      </c>
      <c r="O213">
        <f>(I213*21)/100</f>
      </c>
      <c t="s">
        <v>23</v>
      </c>
    </row>
    <row r="214" spans="1:5" ht="12.75">
      <c r="A214" s="34" t="s">
        <v>53</v>
      </c>
      <c r="E214" s="35" t="s">
        <v>1517</v>
      </c>
    </row>
    <row r="215" spans="1:5" ht="12.75">
      <c r="A215" s="36" t="s">
        <v>55</v>
      </c>
      <c r="E215" s="37" t="s">
        <v>49</v>
      </c>
    </row>
    <row r="216" spans="1:5" ht="12.75">
      <c r="A216" t="s">
        <v>56</v>
      </c>
      <c r="E216" s="35" t="s">
        <v>49</v>
      </c>
    </row>
    <row r="217" spans="1:16" ht="12.75">
      <c r="A217" s="25" t="s">
        <v>47</v>
      </c>
      <c s="29" t="s">
        <v>321</v>
      </c>
      <c s="29" t="s">
        <v>2922</v>
      </c>
      <c s="25" t="s">
        <v>49</v>
      </c>
      <c s="30" t="s">
        <v>2598</v>
      </c>
      <c s="31" t="s">
        <v>142</v>
      </c>
      <c s="32">
        <v>6.06</v>
      </c>
      <c s="33">
        <v>0</v>
      </c>
      <c s="33">
        <f>ROUND(ROUND(H217,2)*ROUND(G217,3),2)</f>
      </c>
      <c s="31"/>
      <c r="O217">
        <f>(I217*21)/100</f>
      </c>
      <c t="s">
        <v>23</v>
      </c>
    </row>
    <row r="218" spans="1:5" ht="12.75">
      <c r="A218" s="34" t="s">
        <v>53</v>
      </c>
      <c r="E218" s="35" t="s">
        <v>2598</v>
      </c>
    </row>
    <row r="219" spans="1:5" ht="25.5">
      <c r="A219" s="36" t="s">
        <v>55</v>
      </c>
      <c r="E219" s="37" t="s">
        <v>2923</v>
      </c>
    </row>
    <row r="220" spans="1:5" ht="12.75">
      <c r="A220" t="s">
        <v>56</v>
      </c>
      <c r="E220" s="35" t="s">
        <v>49</v>
      </c>
    </row>
    <row r="221" spans="1:16" ht="12.75">
      <c r="A221" s="25" t="s">
        <v>47</v>
      </c>
      <c s="29" t="s">
        <v>326</v>
      </c>
      <c s="29" t="s">
        <v>2924</v>
      </c>
      <c s="25" t="s">
        <v>49</v>
      </c>
      <c s="30" t="s">
        <v>1523</v>
      </c>
      <c s="31" t="s">
        <v>142</v>
      </c>
      <c s="32">
        <v>12.12</v>
      </c>
      <c s="33">
        <v>0</v>
      </c>
      <c s="33">
        <f>ROUND(ROUND(H221,2)*ROUND(G221,3),2)</f>
      </c>
      <c s="31"/>
      <c r="O221">
        <f>(I221*21)/100</f>
      </c>
      <c t="s">
        <v>23</v>
      </c>
    </row>
    <row r="222" spans="1:5" ht="12.75">
      <c r="A222" s="34" t="s">
        <v>53</v>
      </c>
      <c r="E222" s="35" t="s">
        <v>1523</v>
      </c>
    </row>
    <row r="223" spans="1:5" ht="25.5">
      <c r="A223" s="36" t="s">
        <v>55</v>
      </c>
      <c r="E223" s="37" t="s">
        <v>2925</v>
      </c>
    </row>
    <row r="224" spans="1:5" ht="12.75">
      <c r="A224" t="s">
        <v>56</v>
      </c>
      <c r="E224" s="35" t="s">
        <v>49</v>
      </c>
    </row>
    <row r="225" spans="1:16" ht="12.75">
      <c r="A225" s="25" t="s">
        <v>47</v>
      </c>
      <c s="29" t="s">
        <v>330</v>
      </c>
      <c s="29" t="s">
        <v>2926</v>
      </c>
      <c s="25" t="s">
        <v>49</v>
      </c>
      <c s="30" t="s">
        <v>1527</v>
      </c>
      <c s="31" t="s">
        <v>142</v>
      </c>
      <c s="32">
        <v>115.443</v>
      </c>
      <c s="33">
        <v>0</v>
      </c>
      <c s="33">
        <f>ROUND(ROUND(H225,2)*ROUND(G225,3),2)</f>
      </c>
      <c s="31"/>
      <c r="O225">
        <f>(I225*21)/100</f>
      </c>
      <c t="s">
        <v>23</v>
      </c>
    </row>
    <row r="226" spans="1:5" ht="12.75">
      <c r="A226" s="34" t="s">
        <v>53</v>
      </c>
      <c r="E226" s="35" t="s">
        <v>1527</v>
      </c>
    </row>
    <row r="227" spans="1:5" ht="25.5">
      <c r="A227" s="36" t="s">
        <v>55</v>
      </c>
      <c r="E227" s="37" t="s">
        <v>2927</v>
      </c>
    </row>
    <row r="228" spans="1:5" ht="12.75">
      <c r="A228" t="s">
        <v>56</v>
      </c>
      <c r="E228" s="35" t="s">
        <v>49</v>
      </c>
    </row>
    <row r="229" spans="1:16" ht="25.5">
      <c r="A229" s="25" t="s">
        <v>47</v>
      </c>
      <c s="29" t="s">
        <v>336</v>
      </c>
      <c s="29" t="s">
        <v>2928</v>
      </c>
      <c s="25" t="s">
        <v>49</v>
      </c>
      <c s="30" t="s">
        <v>2609</v>
      </c>
      <c s="31" t="s">
        <v>121</v>
      </c>
      <c s="32">
        <v>2.02</v>
      </c>
      <c s="33">
        <v>0</v>
      </c>
      <c s="33">
        <f>ROUND(ROUND(H229,2)*ROUND(G229,3),2)</f>
      </c>
      <c s="31"/>
      <c r="O229">
        <f>(I229*21)/100</f>
      </c>
      <c t="s">
        <v>23</v>
      </c>
    </row>
    <row r="230" spans="1:5" ht="25.5">
      <c r="A230" s="34" t="s">
        <v>53</v>
      </c>
      <c r="E230" s="35" t="s">
        <v>2609</v>
      </c>
    </row>
    <row r="231" spans="1:5" ht="12.75">
      <c r="A231" s="36" t="s">
        <v>55</v>
      </c>
      <c r="E231" s="37" t="s">
        <v>49</v>
      </c>
    </row>
    <row r="232" spans="1:5" ht="12.75">
      <c r="A232" t="s">
        <v>56</v>
      </c>
      <c r="E232" s="35" t="s">
        <v>49</v>
      </c>
    </row>
    <row r="233" spans="1:16" ht="12.75">
      <c r="A233" s="25" t="s">
        <v>47</v>
      </c>
      <c s="29" t="s">
        <v>341</v>
      </c>
      <c s="29" t="s">
        <v>2929</v>
      </c>
      <c s="25" t="s">
        <v>49</v>
      </c>
      <c s="30" t="s">
        <v>1535</v>
      </c>
      <c s="31" t="s">
        <v>121</v>
      </c>
      <c s="32">
        <v>1.01</v>
      </c>
      <c s="33">
        <v>0</v>
      </c>
      <c s="33">
        <f>ROUND(ROUND(H233,2)*ROUND(G233,3),2)</f>
      </c>
      <c s="31"/>
      <c r="O233">
        <f>(I233*21)/100</f>
      </c>
      <c t="s">
        <v>23</v>
      </c>
    </row>
    <row r="234" spans="1:5" ht="12.75">
      <c r="A234" s="34" t="s">
        <v>53</v>
      </c>
      <c r="E234" s="35" t="s">
        <v>1535</v>
      </c>
    </row>
    <row r="235" spans="1:5" ht="38.25">
      <c r="A235" s="36" t="s">
        <v>55</v>
      </c>
      <c r="E235" s="37" t="s">
        <v>2930</v>
      </c>
    </row>
    <row r="236" spans="1:5" ht="12.75">
      <c r="A236" t="s">
        <v>56</v>
      </c>
      <c r="E236" s="35" t="s">
        <v>49</v>
      </c>
    </row>
    <row r="237" spans="1:16" ht="12.75">
      <c r="A237" s="25" t="s">
        <v>47</v>
      </c>
      <c s="29" t="s">
        <v>345</v>
      </c>
      <c s="29" t="s">
        <v>2931</v>
      </c>
      <c s="25" t="s">
        <v>49</v>
      </c>
      <c s="30" t="s">
        <v>2932</v>
      </c>
      <c s="31" t="s">
        <v>121</v>
      </c>
      <c s="32">
        <v>1.01</v>
      </c>
      <c s="33">
        <v>0</v>
      </c>
      <c s="33">
        <f>ROUND(ROUND(H237,2)*ROUND(G237,3),2)</f>
      </c>
      <c s="31"/>
      <c r="O237">
        <f>(I237*21)/100</f>
      </c>
      <c t="s">
        <v>23</v>
      </c>
    </row>
    <row r="238" spans="1:5" ht="12.75">
      <c r="A238" s="34" t="s">
        <v>53</v>
      </c>
      <c r="E238" s="35" t="s">
        <v>2932</v>
      </c>
    </row>
    <row r="239" spans="1:5" ht="38.25">
      <c r="A239" s="36" t="s">
        <v>55</v>
      </c>
      <c r="E239" s="37" t="s">
        <v>2933</v>
      </c>
    </row>
    <row r="240" spans="1:5" ht="12.75">
      <c r="A240" t="s">
        <v>56</v>
      </c>
      <c r="E240" s="35" t="s">
        <v>49</v>
      </c>
    </row>
    <row r="241" spans="1:16" ht="12.75">
      <c r="A241" s="25" t="s">
        <v>47</v>
      </c>
      <c s="29" t="s">
        <v>351</v>
      </c>
      <c s="29" t="s">
        <v>2934</v>
      </c>
      <c s="25" t="s">
        <v>49</v>
      </c>
      <c s="30" t="s">
        <v>1520</v>
      </c>
      <c s="31" t="s">
        <v>121</v>
      </c>
      <c s="32">
        <v>1.01</v>
      </c>
      <c s="33">
        <v>0</v>
      </c>
      <c s="33">
        <f>ROUND(ROUND(H241,2)*ROUND(G241,3),2)</f>
      </c>
      <c s="31"/>
      <c r="O241">
        <f>(I241*21)/100</f>
      </c>
      <c t="s">
        <v>23</v>
      </c>
    </row>
    <row r="242" spans="1:5" ht="12.75">
      <c r="A242" s="34" t="s">
        <v>53</v>
      </c>
      <c r="E242" s="35" t="s">
        <v>1520</v>
      </c>
    </row>
    <row r="243" spans="1:5" ht="12.75">
      <c r="A243" s="36" t="s">
        <v>55</v>
      </c>
      <c r="E243" s="37" t="s">
        <v>49</v>
      </c>
    </row>
    <row r="244" spans="1:5" ht="12.75">
      <c r="A244" t="s">
        <v>56</v>
      </c>
      <c r="E244" s="35" t="s">
        <v>49</v>
      </c>
    </row>
    <row r="245" spans="1:16" ht="12.75">
      <c r="A245" s="25" t="s">
        <v>47</v>
      </c>
      <c s="29" t="s">
        <v>357</v>
      </c>
      <c s="29" t="s">
        <v>2935</v>
      </c>
      <c s="25" t="s">
        <v>49</v>
      </c>
      <c s="30" t="s">
        <v>2936</v>
      </c>
      <c s="31" t="s">
        <v>121</v>
      </c>
      <c s="32">
        <v>1.01</v>
      </c>
      <c s="33">
        <v>0</v>
      </c>
      <c s="33">
        <f>ROUND(ROUND(H245,2)*ROUND(G245,3),2)</f>
      </c>
      <c s="31"/>
      <c r="O245">
        <f>(I245*21)/100</f>
      </c>
      <c t="s">
        <v>23</v>
      </c>
    </row>
    <row r="246" spans="1:5" ht="12.75">
      <c r="A246" s="34" t="s">
        <v>53</v>
      </c>
      <c r="E246" s="35" t="s">
        <v>2936</v>
      </c>
    </row>
    <row r="247" spans="1:5" ht="38.25">
      <c r="A247" s="36" t="s">
        <v>55</v>
      </c>
      <c r="E247" s="37" t="s">
        <v>2937</v>
      </c>
    </row>
    <row r="248" spans="1:5" ht="12.75">
      <c r="A248" t="s">
        <v>56</v>
      </c>
      <c r="E248" s="35" t="s">
        <v>49</v>
      </c>
    </row>
    <row r="249" spans="1:16" ht="12.75">
      <c r="A249" s="25" t="s">
        <v>47</v>
      </c>
      <c s="29" t="s">
        <v>364</v>
      </c>
      <c s="29" t="s">
        <v>2938</v>
      </c>
      <c s="25" t="s">
        <v>49</v>
      </c>
      <c s="30" t="s">
        <v>2939</v>
      </c>
      <c s="31" t="s">
        <v>121</v>
      </c>
      <c s="32">
        <v>4.04</v>
      </c>
      <c s="33">
        <v>0</v>
      </c>
      <c s="33">
        <f>ROUND(ROUND(H249,2)*ROUND(G249,3),2)</f>
      </c>
      <c s="31"/>
      <c r="O249">
        <f>(I249*21)/100</f>
      </c>
      <c t="s">
        <v>23</v>
      </c>
    </row>
    <row r="250" spans="1:5" ht="12.75">
      <c r="A250" s="34" t="s">
        <v>53</v>
      </c>
      <c r="E250" s="35" t="s">
        <v>2939</v>
      </c>
    </row>
    <row r="251" spans="1:5" ht="12.75">
      <c r="A251" s="36" t="s">
        <v>55</v>
      </c>
      <c r="E251" s="37" t="s">
        <v>49</v>
      </c>
    </row>
    <row r="252" spans="1:5" ht="12.75">
      <c r="A252" t="s">
        <v>56</v>
      </c>
      <c r="E252" s="35" t="s">
        <v>49</v>
      </c>
    </row>
    <row r="253" spans="1:16" ht="12.75">
      <c r="A253" s="25" t="s">
        <v>47</v>
      </c>
      <c s="29" t="s">
        <v>369</v>
      </c>
      <c s="29" t="s">
        <v>2940</v>
      </c>
      <c s="25" t="s">
        <v>49</v>
      </c>
      <c s="30" t="s">
        <v>2941</v>
      </c>
      <c s="31" t="s">
        <v>121</v>
      </c>
      <c s="32">
        <v>1.01</v>
      </c>
      <c s="33">
        <v>0</v>
      </c>
      <c s="33">
        <f>ROUND(ROUND(H253,2)*ROUND(G253,3),2)</f>
      </c>
      <c s="31"/>
      <c r="O253">
        <f>(I253*21)/100</f>
      </c>
      <c t="s">
        <v>23</v>
      </c>
    </row>
    <row r="254" spans="1:5" ht="12.75">
      <c r="A254" s="34" t="s">
        <v>53</v>
      </c>
      <c r="E254" s="35" t="s">
        <v>2941</v>
      </c>
    </row>
    <row r="255" spans="1:5" ht="12.75">
      <c r="A255" s="36" t="s">
        <v>55</v>
      </c>
      <c r="E255" s="37" t="s">
        <v>49</v>
      </c>
    </row>
    <row r="256" spans="1:5" ht="12.75">
      <c r="A256" t="s">
        <v>56</v>
      </c>
      <c r="E256" s="35" t="s">
        <v>49</v>
      </c>
    </row>
    <row r="257" spans="1:16" ht="12.75">
      <c r="A257" s="25" t="s">
        <v>47</v>
      </c>
      <c s="29" t="s">
        <v>376</v>
      </c>
      <c s="29" t="s">
        <v>2942</v>
      </c>
      <c s="25" t="s">
        <v>49</v>
      </c>
      <c s="30" t="s">
        <v>1572</v>
      </c>
      <c s="31" t="s">
        <v>121</v>
      </c>
      <c s="32">
        <v>1.01</v>
      </c>
      <c s="33">
        <v>0</v>
      </c>
      <c s="33">
        <f>ROUND(ROUND(H257,2)*ROUND(G257,3),2)</f>
      </c>
      <c s="31"/>
      <c r="O257">
        <f>(I257*21)/100</f>
      </c>
      <c t="s">
        <v>23</v>
      </c>
    </row>
    <row r="258" spans="1:5" ht="12.75">
      <c r="A258" s="34" t="s">
        <v>53</v>
      </c>
      <c r="E258" s="35" t="s">
        <v>1572</v>
      </c>
    </row>
    <row r="259" spans="1:5" ht="12.75">
      <c r="A259" s="36" t="s">
        <v>55</v>
      </c>
      <c r="E259" s="37" t="s">
        <v>49</v>
      </c>
    </row>
    <row r="260" spans="1:5" ht="12.75">
      <c r="A260" t="s">
        <v>56</v>
      </c>
      <c r="E260" s="35" t="s">
        <v>49</v>
      </c>
    </row>
    <row r="261" spans="1:16" ht="12.75">
      <c r="A261" s="25" t="s">
        <v>47</v>
      </c>
      <c s="29" t="s">
        <v>381</v>
      </c>
      <c s="29" t="s">
        <v>2943</v>
      </c>
      <c s="25" t="s">
        <v>49</v>
      </c>
      <c s="30" t="s">
        <v>2944</v>
      </c>
      <c s="31" t="s">
        <v>121</v>
      </c>
      <c s="32">
        <v>1.01</v>
      </c>
      <c s="33">
        <v>0</v>
      </c>
      <c s="33">
        <f>ROUND(ROUND(H261,2)*ROUND(G261,3),2)</f>
      </c>
      <c s="31"/>
      <c r="O261">
        <f>(I261*21)/100</f>
      </c>
      <c t="s">
        <v>23</v>
      </c>
    </row>
    <row r="262" spans="1:5" ht="12.75">
      <c r="A262" s="34" t="s">
        <v>53</v>
      </c>
      <c r="E262" s="35" t="s">
        <v>2944</v>
      </c>
    </row>
    <row r="263" spans="1:5" ht="38.25">
      <c r="A263" s="36" t="s">
        <v>55</v>
      </c>
      <c r="E263" s="37" t="s">
        <v>2945</v>
      </c>
    </row>
    <row r="264" spans="1:5" ht="12.75">
      <c r="A264" t="s">
        <v>56</v>
      </c>
      <c r="E264" s="35" t="s">
        <v>49</v>
      </c>
    </row>
    <row r="265" spans="1:16" ht="12.75">
      <c r="A265" s="25" t="s">
        <v>47</v>
      </c>
      <c s="29" t="s">
        <v>385</v>
      </c>
      <c s="29" t="s">
        <v>2946</v>
      </c>
      <c s="25" t="s">
        <v>49</v>
      </c>
      <c s="30" t="s">
        <v>1575</v>
      </c>
      <c s="31" t="s">
        <v>121</v>
      </c>
      <c s="32">
        <v>3.03</v>
      </c>
      <c s="33">
        <v>0</v>
      </c>
      <c s="33">
        <f>ROUND(ROUND(H265,2)*ROUND(G265,3),2)</f>
      </c>
      <c s="31"/>
      <c r="O265">
        <f>(I265*21)/100</f>
      </c>
      <c t="s">
        <v>23</v>
      </c>
    </row>
    <row r="266" spans="1:5" ht="12.75">
      <c r="A266" s="34" t="s">
        <v>53</v>
      </c>
      <c r="E266" s="35" t="s">
        <v>1575</v>
      </c>
    </row>
    <row r="267" spans="1:5" ht="12.75">
      <c r="A267" s="36" t="s">
        <v>55</v>
      </c>
      <c r="E267" s="37" t="s">
        <v>49</v>
      </c>
    </row>
    <row r="268" spans="1:5" ht="12.75">
      <c r="A268" t="s">
        <v>56</v>
      </c>
      <c r="E268" s="35" t="s">
        <v>49</v>
      </c>
    </row>
    <row r="269" spans="1:16" ht="12.75">
      <c r="A269" s="25" t="s">
        <v>47</v>
      </c>
      <c s="29" t="s">
        <v>389</v>
      </c>
      <c s="29" t="s">
        <v>2947</v>
      </c>
      <c s="25" t="s">
        <v>49</v>
      </c>
      <c s="30" t="s">
        <v>2948</v>
      </c>
      <c s="31" t="s">
        <v>121</v>
      </c>
      <c s="32">
        <v>2.02</v>
      </c>
      <c s="33">
        <v>0</v>
      </c>
      <c s="33">
        <f>ROUND(ROUND(H269,2)*ROUND(G269,3),2)</f>
      </c>
      <c s="31"/>
      <c r="O269">
        <f>(I269*21)/100</f>
      </c>
      <c t="s">
        <v>23</v>
      </c>
    </row>
    <row r="270" spans="1:5" ht="12.75">
      <c r="A270" s="34" t="s">
        <v>53</v>
      </c>
      <c r="E270" s="35" t="s">
        <v>2948</v>
      </c>
    </row>
    <row r="271" spans="1:5" ht="38.25">
      <c r="A271" s="36" t="s">
        <v>55</v>
      </c>
      <c r="E271" s="37" t="s">
        <v>2949</v>
      </c>
    </row>
    <row r="272" spans="1:5" ht="12.75">
      <c r="A272" t="s">
        <v>56</v>
      </c>
      <c r="E272" s="35" t="s">
        <v>49</v>
      </c>
    </row>
    <row r="273" spans="1:16" ht="12.75">
      <c r="A273" s="25" t="s">
        <v>47</v>
      </c>
      <c s="29" t="s">
        <v>394</v>
      </c>
      <c s="29" t="s">
        <v>1622</v>
      </c>
      <c s="25" t="s">
        <v>49</v>
      </c>
      <c s="30" t="s">
        <v>1623</v>
      </c>
      <c s="31" t="s">
        <v>121</v>
      </c>
      <c s="32">
        <v>8.08</v>
      </c>
      <c s="33">
        <v>0</v>
      </c>
      <c s="33">
        <f>ROUND(ROUND(H273,2)*ROUND(G273,3),2)</f>
      </c>
      <c s="31" t="s">
        <v>1075</v>
      </c>
      <c r="O273">
        <f>(I273*21)/100</f>
      </c>
      <c t="s">
        <v>23</v>
      </c>
    </row>
    <row r="274" spans="1:5" ht="12.75">
      <c r="A274" s="34" t="s">
        <v>53</v>
      </c>
      <c r="E274" s="35" t="s">
        <v>1623</v>
      </c>
    </row>
    <row r="275" spans="1:5" ht="12.75">
      <c r="A275" s="36" t="s">
        <v>55</v>
      </c>
      <c r="E275" s="37" t="s">
        <v>49</v>
      </c>
    </row>
    <row r="276" spans="1:5" ht="12.75">
      <c r="A276" t="s">
        <v>56</v>
      </c>
      <c r="E276" s="35" t="s">
        <v>49</v>
      </c>
    </row>
    <row r="277" spans="1:16" ht="12.75">
      <c r="A277" s="25" t="s">
        <v>47</v>
      </c>
      <c s="29" t="s">
        <v>400</v>
      </c>
      <c s="29" t="s">
        <v>2639</v>
      </c>
      <c s="25" t="s">
        <v>49</v>
      </c>
      <c s="30" t="s">
        <v>2640</v>
      </c>
      <c s="31" t="s">
        <v>121</v>
      </c>
      <c s="32">
        <v>4.04</v>
      </c>
      <c s="33">
        <v>0</v>
      </c>
      <c s="33">
        <f>ROUND(ROUND(H277,2)*ROUND(G277,3),2)</f>
      </c>
      <c s="31" t="s">
        <v>1075</v>
      </c>
      <c r="O277">
        <f>(I277*21)/100</f>
      </c>
      <c t="s">
        <v>23</v>
      </c>
    </row>
    <row r="278" spans="1:5" ht="12.75">
      <c r="A278" s="34" t="s">
        <v>53</v>
      </c>
      <c r="E278" s="35" t="s">
        <v>2640</v>
      </c>
    </row>
    <row r="279" spans="1:5" ht="12.75">
      <c r="A279" s="36" t="s">
        <v>55</v>
      </c>
      <c r="E279" s="37" t="s">
        <v>49</v>
      </c>
    </row>
    <row r="280" spans="1:5" ht="12.75">
      <c r="A280" t="s">
        <v>56</v>
      </c>
      <c r="E280" s="35" t="s">
        <v>49</v>
      </c>
    </row>
    <row r="281" spans="1:16" ht="12.75">
      <c r="A281" s="25" t="s">
        <v>47</v>
      </c>
      <c s="29" t="s">
        <v>403</v>
      </c>
      <c s="29" t="s">
        <v>2641</v>
      </c>
      <c s="25" t="s">
        <v>49</v>
      </c>
      <c s="30" t="s">
        <v>2642</v>
      </c>
      <c s="31" t="s">
        <v>121</v>
      </c>
      <c s="32">
        <v>1.01</v>
      </c>
      <c s="33">
        <v>0</v>
      </c>
      <c s="33">
        <f>ROUND(ROUND(H281,2)*ROUND(G281,3),2)</f>
      </c>
      <c s="31" t="s">
        <v>1075</v>
      </c>
      <c r="O281">
        <f>(I281*21)/100</f>
      </c>
      <c t="s">
        <v>23</v>
      </c>
    </row>
    <row r="282" spans="1:5" ht="12.75">
      <c r="A282" s="34" t="s">
        <v>53</v>
      </c>
      <c r="E282" s="35" t="s">
        <v>2642</v>
      </c>
    </row>
    <row r="283" spans="1:5" ht="12.75">
      <c r="A283" s="36" t="s">
        <v>55</v>
      </c>
      <c r="E283" s="37" t="s">
        <v>49</v>
      </c>
    </row>
    <row r="284" spans="1:5" ht="12.75">
      <c r="A284" t="s">
        <v>56</v>
      </c>
      <c r="E284" s="35" t="s">
        <v>49</v>
      </c>
    </row>
    <row r="285" spans="1:16" ht="12.75">
      <c r="A285" s="25" t="s">
        <v>47</v>
      </c>
      <c s="29" t="s">
        <v>406</v>
      </c>
      <c s="29" t="s">
        <v>2643</v>
      </c>
      <c s="25" t="s">
        <v>49</v>
      </c>
      <c s="30" t="s">
        <v>2644</v>
      </c>
      <c s="31" t="s">
        <v>121</v>
      </c>
      <c s="32">
        <v>2.02</v>
      </c>
      <c s="33">
        <v>0</v>
      </c>
      <c s="33">
        <f>ROUND(ROUND(H285,2)*ROUND(G285,3),2)</f>
      </c>
      <c s="31" t="s">
        <v>1075</v>
      </c>
      <c r="O285">
        <f>(I285*21)/100</f>
      </c>
      <c t="s">
        <v>23</v>
      </c>
    </row>
    <row r="286" spans="1:5" ht="12.75">
      <c r="A286" s="34" t="s">
        <v>53</v>
      </c>
      <c r="E286" s="35" t="s">
        <v>2644</v>
      </c>
    </row>
    <row r="287" spans="1:5" ht="12.75">
      <c r="A287" s="36" t="s">
        <v>55</v>
      </c>
      <c r="E287" s="37" t="s">
        <v>49</v>
      </c>
    </row>
    <row r="288" spans="1:5" ht="12.75">
      <c r="A288" t="s">
        <v>56</v>
      </c>
      <c r="E288" s="35" t="s">
        <v>49</v>
      </c>
    </row>
    <row r="289" spans="1:16" ht="12.75">
      <c r="A289" s="25" t="s">
        <v>47</v>
      </c>
      <c s="29" t="s">
        <v>409</v>
      </c>
      <c s="29" t="s">
        <v>2950</v>
      </c>
      <c s="25" t="s">
        <v>49</v>
      </c>
      <c s="30" t="s">
        <v>2951</v>
      </c>
      <c s="31" t="s">
        <v>121</v>
      </c>
      <c s="32">
        <v>1.01</v>
      </c>
      <c s="33">
        <v>0</v>
      </c>
      <c s="33">
        <f>ROUND(ROUND(H289,2)*ROUND(G289,3),2)</f>
      </c>
      <c s="31" t="s">
        <v>1075</v>
      </c>
      <c r="O289">
        <f>(I289*21)/100</f>
      </c>
      <c t="s">
        <v>23</v>
      </c>
    </row>
    <row r="290" spans="1:5" ht="12.75">
      <c r="A290" s="34" t="s">
        <v>53</v>
      </c>
      <c r="E290" s="35" t="s">
        <v>2951</v>
      </c>
    </row>
    <row r="291" spans="1:5" ht="12.75">
      <c r="A291" s="36" t="s">
        <v>55</v>
      </c>
      <c r="E291" s="37" t="s">
        <v>49</v>
      </c>
    </row>
    <row r="292" spans="1:5" ht="12.75">
      <c r="A292" t="s">
        <v>56</v>
      </c>
      <c r="E292" s="35" t="s">
        <v>49</v>
      </c>
    </row>
    <row r="293" spans="1:16" ht="25.5">
      <c r="A293" s="25" t="s">
        <v>47</v>
      </c>
      <c s="29" t="s">
        <v>414</v>
      </c>
      <c s="29" t="s">
        <v>1637</v>
      </c>
      <c s="25" t="s">
        <v>49</v>
      </c>
      <c s="30" t="s">
        <v>1638</v>
      </c>
      <c s="31" t="s">
        <v>121</v>
      </c>
      <c s="32">
        <v>1.01</v>
      </c>
      <c s="33">
        <v>0</v>
      </c>
      <c s="33">
        <f>ROUND(ROUND(H293,2)*ROUND(G293,3),2)</f>
      </c>
      <c s="31" t="s">
        <v>1075</v>
      </c>
      <c r="O293">
        <f>(I293*21)/100</f>
      </c>
      <c t="s">
        <v>23</v>
      </c>
    </row>
    <row r="294" spans="1:5" ht="25.5">
      <c r="A294" s="34" t="s">
        <v>53</v>
      </c>
      <c r="E294" s="35" t="s">
        <v>1638</v>
      </c>
    </row>
    <row r="295" spans="1:5" ht="12.75">
      <c r="A295" s="36" t="s">
        <v>55</v>
      </c>
      <c r="E295" s="37" t="s">
        <v>49</v>
      </c>
    </row>
    <row r="296" spans="1:5" ht="12.75">
      <c r="A296" t="s">
        <v>56</v>
      </c>
      <c r="E296" s="35" t="s">
        <v>49</v>
      </c>
    </row>
    <row r="297" spans="1:16" ht="25.5">
      <c r="A297" s="25" t="s">
        <v>47</v>
      </c>
      <c s="29" t="s">
        <v>420</v>
      </c>
      <c s="29" t="s">
        <v>2304</v>
      </c>
      <c s="25" t="s">
        <v>49</v>
      </c>
      <c s="30" t="s">
        <v>2305</v>
      </c>
      <c s="31" t="s">
        <v>121</v>
      </c>
      <c s="32">
        <v>2.02</v>
      </c>
      <c s="33">
        <v>0</v>
      </c>
      <c s="33">
        <f>ROUND(ROUND(H297,2)*ROUND(G297,3),2)</f>
      </c>
      <c s="31" t="s">
        <v>1075</v>
      </c>
      <c r="O297">
        <f>(I297*21)/100</f>
      </c>
      <c t="s">
        <v>23</v>
      </c>
    </row>
    <row r="298" spans="1:5" ht="25.5">
      <c r="A298" s="34" t="s">
        <v>53</v>
      </c>
      <c r="E298" s="35" t="s">
        <v>2305</v>
      </c>
    </row>
    <row r="299" spans="1:5" ht="12.75">
      <c r="A299" s="36" t="s">
        <v>55</v>
      </c>
      <c r="E299" s="37" t="s">
        <v>49</v>
      </c>
    </row>
    <row r="300" spans="1:5" ht="12.75">
      <c r="A300" t="s">
        <v>56</v>
      </c>
      <c r="E300" s="35" t="s">
        <v>49</v>
      </c>
    </row>
    <row r="301" spans="1:16" ht="12.75">
      <c r="A301" s="25" t="s">
        <v>47</v>
      </c>
      <c s="29" t="s">
        <v>426</v>
      </c>
      <c s="29" t="s">
        <v>1643</v>
      </c>
      <c s="25" t="s">
        <v>49</v>
      </c>
      <c s="30" t="s">
        <v>1644</v>
      </c>
      <c s="31" t="s">
        <v>121</v>
      </c>
      <c s="32">
        <v>1.01</v>
      </c>
      <c s="33">
        <v>0</v>
      </c>
      <c s="33">
        <f>ROUND(ROUND(H301,2)*ROUND(G301,3),2)</f>
      </c>
      <c s="31" t="s">
        <v>1075</v>
      </c>
      <c r="O301">
        <f>(I301*21)/100</f>
      </c>
      <c t="s">
        <v>23</v>
      </c>
    </row>
    <row r="302" spans="1:5" ht="12.75">
      <c r="A302" s="34" t="s">
        <v>53</v>
      </c>
      <c r="E302" s="35" t="s">
        <v>1644</v>
      </c>
    </row>
    <row r="303" spans="1:5" ht="12.75">
      <c r="A303" s="36" t="s">
        <v>55</v>
      </c>
      <c r="E303" s="37" t="s">
        <v>49</v>
      </c>
    </row>
    <row r="304" spans="1:5" ht="12.75">
      <c r="A304" t="s">
        <v>56</v>
      </c>
      <c r="E304" s="35" t="s">
        <v>49</v>
      </c>
    </row>
    <row r="305" spans="1:16" ht="25.5">
      <c r="A305" s="25" t="s">
        <v>47</v>
      </c>
      <c s="29" t="s">
        <v>430</v>
      </c>
      <c s="29" t="s">
        <v>2952</v>
      </c>
      <c s="25" t="s">
        <v>49</v>
      </c>
      <c s="30" t="s">
        <v>2953</v>
      </c>
      <c s="31" t="s">
        <v>121</v>
      </c>
      <c s="32">
        <v>1.01</v>
      </c>
      <c s="33">
        <v>0</v>
      </c>
      <c s="33">
        <f>ROUND(ROUND(H305,2)*ROUND(G305,3),2)</f>
      </c>
      <c s="31" t="s">
        <v>1075</v>
      </c>
      <c r="O305">
        <f>(I305*21)/100</f>
      </c>
      <c t="s">
        <v>23</v>
      </c>
    </row>
    <row r="306" spans="1:5" ht="25.5">
      <c r="A306" s="34" t="s">
        <v>53</v>
      </c>
      <c r="E306" s="35" t="s">
        <v>2953</v>
      </c>
    </row>
    <row r="307" spans="1:5" ht="12.75">
      <c r="A307" s="36" t="s">
        <v>55</v>
      </c>
      <c r="E307" s="37" t="s">
        <v>49</v>
      </c>
    </row>
    <row r="308" spans="1:5" ht="12.75">
      <c r="A308" t="s">
        <v>56</v>
      </c>
      <c r="E308" s="35" t="s">
        <v>49</v>
      </c>
    </row>
    <row r="309" spans="1:16" ht="25.5">
      <c r="A309" s="25" t="s">
        <v>47</v>
      </c>
      <c s="29" t="s">
        <v>435</v>
      </c>
      <c s="29" t="s">
        <v>2954</v>
      </c>
      <c s="25" t="s">
        <v>49</v>
      </c>
      <c s="30" t="s">
        <v>2955</v>
      </c>
      <c s="31" t="s">
        <v>121</v>
      </c>
      <c s="32">
        <v>5.05</v>
      </c>
      <c s="33">
        <v>0</v>
      </c>
      <c s="33">
        <f>ROUND(ROUND(H309,2)*ROUND(G309,3),2)</f>
      </c>
      <c s="31" t="s">
        <v>1075</v>
      </c>
      <c r="O309">
        <f>(I309*21)/100</f>
      </c>
      <c t="s">
        <v>23</v>
      </c>
    </row>
    <row r="310" spans="1:5" ht="25.5">
      <c r="A310" s="34" t="s">
        <v>53</v>
      </c>
      <c r="E310" s="35" t="s">
        <v>2955</v>
      </c>
    </row>
    <row r="311" spans="1:5" ht="12.75">
      <c r="A311" s="36" t="s">
        <v>55</v>
      </c>
      <c r="E311" s="37" t="s">
        <v>49</v>
      </c>
    </row>
    <row r="312" spans="1:5" ht="12.75">
      <c r="A312" t="s">
        <v>56</v>
      </c>
      <c r="E312" s="35" t="s">
        <v>49</v>
      </c>
    </row>
    <row r="313" spans="1:16" ht="25.5">
      <c r="A313" s="25" t="s">
        <v>47</v>
      </c>
      <c s="29" t="s">
        <v>1470</v>
      </c>
      <c s="29" t="s">
        <v>2956</v>
      </c>
      <c s="25" t="s">
        <v>49</v>
      </c>
      <c s="30" t="s">
        <v>2957</v>
      </c>
      <c s="31" t="s">
        <v>121</v>
      </c>
      <c s="32">
        <v>1.01</v>
      </c>
      <c s="33">
        <v>0</v>
      </c>
      <c s="33">
        <f>ROUND(ROUND(H313,2)*ROUND(G313,3),2)</f>
      </c>
      <c s="31" t="s">
        <v>1075</v>
      </c>
      <c r="O313">
        <f>(I313*21)/100</f>
      </c>
      <c t="s">
        <v>23</v>
      </c>
    </row>
    <row r="314" spans="1:5" ht="25.5">
      <c r="A314" s="34" t="s">
        <v>53</v>
      </c>
      <c r="E314" s="35" t="s">
        <v>2957</v>
      </c>
    </row>
    <row r="315" spans="1:5" ht="12.75">
      <c r="A315" s="36" t="s">
        <v>55</v>
      </c>
      <c r="E315" s="37" t="s">
        <v>49</v>
      </c>
    </row>
    <row r="316" spans="1:5" ht="12.75">
      <c r="A316" t="s">
        <v>56</v>
      </c>
      <c r="E316" s="35" t="s">
        <v>49</v>
      </c>
    </row>
    <row r="317" spans="1:16" ht="12.75">
      <c r="A317" s="25" t="s">
        <v>47</v>
      </c>
      <c s="29" t="s">
        <v>1473</v>
      </c>
      <c s="29" t="s">
        <v>2958</v>
      </c>
      <c s="25" t="s">
        <v>49</v>
      </c>
      <c s="30" t="s">
        <v>2959</v>
      </c>
      <c s="31" t="s">
        <v>121</v>
      </c>
      <c s="32">
        <v>1.01</v>
      </c>
      <c s="33">
        <v>0</v>
      </c>
      <c s="33">
        <f>ROUND(ROUND(H317,2)*ROUND(G317,3),2)</f>
      </c>
      <c s="31" t="s">
        <v>1075</v>
      </c>
      <c r="O317">
        <f>(I317*21)/100</f>
      </c>
      <c t="s">
        <v>23</v>
      </c>
    </row>
    <row r="318" spans="1:5" ht="12.75">
      <c r="A318" s="34" t="s">
        <v>53</v>
      </c>
      <c r="E318" s="35" t="s">
        <v>2959</v>
      </c>
    </row>
    <row r="319" spans="1:5" ht="12.75">
      <c r="A319" s="36" t="s">
        <v>55</v>
      </c>
      <c r="E319" s="37" t="s">
        <v>49</v>
      </c>
    </row>
    <row r="320" spans="1:5" ht="12.75">
      <c r="A320" t="s">
        <v>56</v>
      </c>
      <c r="E320" s="35" t="s">
        <v>49</v>
      </c>
    </row>
    <row r="321" spans="1:16" ht="12.75">
      <c r="A321" s="25" t="s">
        <v>47</v>
      </c>
      <c s="29" t="s">
        <v>1476</v>
      </c>
      <c s="29" t="s">
        <v>2315</v>
      </c>
      <c s="25" t="s">
        <v>49</v>
      </c>
      <c s="30" t="s">
        <v>2316</v>
      </c>
      <c s="31" t="s">
        <v>121</v>
      </c>
      <c s="32">
        <v>1.01</v>
      </c>
      <c s="33">
        <v>0</v>
      </c>
      <c s="33">
        <f>ROUND(ROUND(H321,2)*ROUND(G321,3),2)</f>
      </c>
      <c s="31" t="s">
        <v>1075</v>
      </c>
      <c r="O321">
        <f>(I321*21)/100</f>
      </c>
      <c t="s">
        <v>23</v>
      </c>
    </row>
    <row r="322" spans="1:5" ht="12.75">
      <c r="A322" s="34" t="s">
        <v>53</v>
      </c>
      <c r="E322" s="35" t="s">
        <v>2316</v>
      </c>
    </row>
    <row r="323" spans="1:5" ht="12.75">
      <c r="A323" s="36" t="s">
        <v>55</v>
      </c>
      <c r="E323" s="37" t="s">
        <v>49</v>
      </c>
    </row>
    <row r="324" spans="1:5" ht="12.75">
      <c r="A324" t="s">
        <v>56</v>
      </c>
      <c r="E324" s="35" t="s">
        <v>49</v>
      </c>
    </row>
    <row r="325" spans="1:16" ht="12.75">
      <c r="A325" s="25" t="s">
        <v>47</v>
      </c>
      <c s="29" t="s">
        <v>1479</v>
      </c>
      <c s="29" t="s">
        <v>2659</v>
      </c>
      <c s="25" t="s">
        <v>49</v>
      </c>
      <c s="30" t="s">
        <v>2660</v>
      </c>
      <c s="31" t="s">
        <v>121</v>
      </c>
      <c s="32">
        <v>1.01</v>
      </c>
      <c s="33">
        <v>0</v>
      </c>
      <c s="33">
        <f>ROUND(ROUND(H325,2)*ROUND(G325,3),2)</f>
      </c>
      <c s="31" t="s">
        <v>1075</v>
      </c>
      <c r="O325">
        <f>(I325*21)/100</f>
      </c>
      <c t="s">
        <v>23</v>
      </c>
    </row>
    <row r="326" spans="1:5" ht="12.75">
      <c r="A326" s="34" t="s">
        <v>53</v>
      </c>
      <c r="E326" s="35" t="s">
        <v>2660</v>
      </c>
    </row>
    <row r="327" spans="1:5" ht="12.75">
      <c r="A327" s="36" t="s">
        <v>55</v>
      </c>
      <c r="E327" s="37" t="s">
        <v>49</v>
      </c>
    </row>
    <row r="328" spans="1:5" ht="12.75">
      <c r="A328" t="s">
        <v>56</v>
      </c>
      <c r="E328" s="35" t="s">
        <v>49</v>
      </c>
    </row>
    <row r="329" spans="1:16" ht="12.75">
      <c r="A329" s="25" t="s">
        <v>47</v>
      </c>
      <c s="29" t="s">
        <v>1482</v>
      </c>
      <c s="29" t="s">
        <v>1658</v>
      </c>
      <c s="25" t="s">
        <v>49</v>
      </c>
      <c s="30" t="s">
        <v>1659</v>
      </c>
      <c s="31" t="s">
        <v>121</v>
      </c>
      <c s="32">
        <v>1.01</v>
      </c>
      <c s="33">
        <v>0</v>
      </c>
      <c s="33">
        <f>ROUND(ROUND(H329,2)*ROUND(G329,3),2)</f>
      </c>
      <c s="31" t="s">
        <v>1075</v>
      </c>
      <c r="O329">
        <f>(I329*21)/100</f>
      </c>
      <c t="s">
        <v>23</v>
      </c>
    </row>
    <row r="330" spans="1:5" ht="12.75">
      <c r="A330" s="34" t="s">
        <v>53</v>
      </c>
      <c r="E330" s="35" t="s">
        <v>1659</v>
      </c>
    </row>
    <row r="331" spans="1:5" ht="12.75">
      <c r="A331" s="36" t="s">
        <v>55</v>
      </c>
      <c r="E331" s="37" t="s">
        <v>49</v>
      </c>
    </row>
    <row r="332" spans="1:5" ht="12.75">
      <c r="A332" t="s">
        <v>56</v>
      </c>
      <c r="E332" s="35" t="s">
        <v>49</v>
      </c>
    </row>
    <row r="333" spans="1:16" ht="12.75">
      <c r="A333" s="25" t="s">
        <v>47</v>
      </c>
      <c s="29" t="s">
        <v>1486</v>
      </c>
      <c s="29" t="s">
        <v>2960</v>
      </c>
      <c s="25" t="s">
        <v>49</v>
      </c>
      <c s="30" t="s">
        <v>2961</v>
      </c>
      <c s="31" t="s">
        <v>121</v>
      </c>
      <c s="32">
        <v>2.02</v>
      </c>
      <c s="33">
        <v>0</v>
      </c>
      <c s="33">
        <f>ROUND(ROUND(H333,2)*ROUND(G333,3),2)</f>
      </c>
      <c s="31" t="s">
        <v>1075</v>
      </c>
      <c r="O333">
        <f>(I333*21)/100</f>
      </c>
      <c t="s">
        <v>23</v>
      </c>
    </row>
    <row r="334" spans="1:5" ht="12.75">
      <c r="A334" s="34" t="s">
        <v>53</v>
      </c>
      <c r="E334" s="35" t="s">
        <v>2961</v>
      </c>
    </row>
    <row r="335" spans="1:5" ht="12.75">
      <c r="A335" s="36" t="s">
        <v>55</v>
      </c>
      <c r="E335" s="37" t="s">
        <v>49</v>
      </c>
    </row>
    <row r="336" spans="1:5" ht="12.75">
      <c r="A336" t="s">
        <v>56</v>
      </c>
      <c r="E336" s="35" t="s">
        <v>49</v>
      </c>
    </row>
    <row r="337" spans="1:16" ht="12.75">
      <c r="A337" s="25" t="s">
        <v>47</v>
      </c>
      <c s="29" t="s">
        <v>1490</v>
      </c>
      <c s="29" t="s">
        <v>1664</v>
      </c>
      <c s="25" t="s">
        <v>49</v>
      </c>
      <c s="30" t="s">
        <v>1665</v>
      </c>
      <c s="31" t="s">
        <v>121</v>
      </c>
      <c s="32">
        <v>8.08</v>
      </c>
      <c s="33">
        <v>0</v>
      </c>
      <c s="33">
        <f>ROUND(ROUND(H337,2)*ROUND(G337,3),2)</f>
      </c>
      <c s="31" t="s">
        <v>1075</v>
      </c>
      <c r="O337">
        <f>(I337*21)/100</f>
      </c>
      <c t="s">
        <v>23</v>
      </c>
    </row>
    <row r="338" spans="1:5" ht="12.75">
      <c r="A338" s="34" t="s">
        <v>53</v>
      </c>
      <c r="E338" s="35" t="s">
        <v>1665</v>
      </c>
    </row>
    <row r="339" spans="1:5" ht="12.75">
      <c r="A339" s="36" t="s">
        <v>55</v>
      </c>
      <c r="E339" s="37" t="s">
        <v>49</v>
      </c>
    </row>
    <row r="340" spans="1:5" ht="12.75">
      <c r="A340" t="s">
        <v>56</v>
      </c>
      <c r="E340" s="35" t="s">
        <v>49</v>
      </c>
    </row>
    <row r="341" spans="1:16" ht="12.75">
      <c r="A341" s="25" t="s">
        <v>47</v>
      </c>
      <c s="29" t="s">
        <v>1521</v>
      </c>
      <c s="29" t="s">
        <v>1674</v>
      </c>
      <c s="25" t="s">
        <v>49</v>
      </c>
      <c s="30" t="s">
        <v>1675</v>
      </c>
      <c s="31" t="s">
        <v>97</v>
      </c>
      <c s="32">
        <v>0</v>
      </c>
      <c s="33">
        <v>0</v>
      </c>
      <c s="33">
        <f>ROUND(ROUND(H341,2)*ROUND(G341,3),2)</f>
      </c>
      <c s="31"/>
      <c r="O341">
        <f>(I341*21)/100</f>
      </c>
      <c t="s">
        <v>23</v>
      </c>
    </row>
    <row r="342" spans="1:5" ht="12.75">
      <c r="A342" s="34" t="s">
        <v>53</v>
      </c>
      <c r="E342" s="35" t="s">
        <v>49</v>
      </c>
    </row>
    <row r="343" spans="1:5" ht="229.5">
      <c r="A343" s="36" t="s">
        <v>55</v>
      </c>
      <c r="E343" s="37" t="s">
        <v>2962</v>
      </c>
    </row>
    <row r="344" spans="1:5" ht="12.75">
      <c r="A344" t="s">
        <v>56</v>
      </c>
      <c r="E344" s="35" t="s">
        <v>49</v>
      </c>
    </row>
    <row r="345" spans="1:16" ht="25.5">
      <c r="A345" s="25" t="s">
        <v>47</v>
      </c>
      <c s="29" t="s">
        <v>1525</v>
      </c>
      <c s="29" t="s">
        <v>2664</v>
      </c>
      <c s="25" t="s">
        <v>49</v>
      </c>
      <c s="30" t="s">
        <v>2665</v>
      </c>
      <c s="31" t="s">
        <v>142</v>
      </c>
      <c s="32">
        <v>6</v>
      </c>
      <c s="33">
        <v>0</v>
      </c>
      <c s="33">
        <f>ROUND(ROUND(H345,2)*ROUND(G345,3),2)</f>
      </c>
      <c s="31" t="s">
        <v>1075</v>
      </c>
      <c r="O345">
        <f>(I345*21)/100</f>
      </c>
      <c t="s">
        <v>23</v>
      </c>
    </row>
    <row r="346" spans="1:5" ht="25.5">
      <c r="A346" s="34" t="s">
        <v>53</v>
      </c>
      <c r="E346" s="35" t="s">
        <v>2666</v>
      </c>
    </row>
    <row r="347" spans="1:5" ht="25.5">
      <c r="A347" s="36" t="s">
        <v>55</v>
      </c>
      <c r="E347" s="37" t="s">
        <v>2963</v>
      </c>
    </row>
    <row r="348" spans="1:5" ht="12.75">
      <c r="A348" t="s">
        <v>56</v>
      </c>
      <c r="E348" s="35" t="s">
        <v>49</v>
      </c>
    </row>
    <row r="349" spans="1:16" ht="25.5">
      <c r="A349" s="25" t="s">
        <v>47</v>
      </c>
      <c s="29" t="s">
        <v>1529</v>
      </c>
      <c s="29" t="s">
        <v>1678</v>
      </c>
      <c s="25" t="s">
        <v>49</v>
      </c>
      <c s="30" t="s">
        <v>1679</v>
      </c>
      <c s="31" t="s">
        <v>142</v>
      </c>
      <c s="32">
        <v>12</v>
      </c>
      <c s="33">
        <v>0</v>
      </c>
      <c s="33">
        <f>ROUND(ROUND(H349,2)*ROUND(G349,3),2)</f>
      </c>
      <c s="31" t="s">
        <v>1075</v>
      </c>
      <c r="O349">
        <f>(I349*21)/100</f>
      </c>
      <c t="s">
        <v>23</v>
      </c>
    </row>
    <row r="350" spans="1:5" ht="25.5">
      <c r="A350" s="34" t="s">
        <v>53</v>
      </c>
      <c r="E350" s="35" t="s">
        <v>1680</v>
      </c>
    </row>
    <row r="351" spans="1:5" ht="25.5">
      <c r="A351" s="36" t="s">
        <v>55</v>
      </c>
      <c r="E351" s="37" t="s">
        <v>2964</v>
      </c>
    </row>
    <row r="352" spans="1:5" ht="12.75">
      <c r="A352" t="s">
        <v>56</v>
      </c>
      <c r="E352" s="35" t="s">
        <v>49</v>
      </c>
    </row>
    <row r="353" spans="1:16" ht="25.5">
      <c r="A353" s="25" t="s">
        <v>47</v>
      </c>
      <c s="29" t="s">
        <v>1533</v>
      </c>
      <c s="29" t="s">
        <v>1683</v>
      </c>
      <c s="25" t="s">
        <v>49</v>
      </c>
      <c s="30" t="s">
        <v>1684</v>
      </c>
      <c s="31" t="s">
        <v>142</v>
      </c>
      <c s="32">
        <v>114.3</v>
      </c>
      <c s="33">
        <v>0</v>
      </c>
      <c s="33">
        <f>ROUND(ROUND(H353,2)*ROUND(G353,3),2)</f>
      </c>
      <c s="31" t="s">
        <v>1075</v>
      </c>
      <c r="O353">
        <f>(I353*21)/100</f>
      </c>
      <c t="s">
        <v>23</v>
      </c>
    </row>
    <row r="354" spans="1:5" ht="25.5">
      <c r="A354" s="34" t="s">
        <v>53</v>
      </c>
      <c r="E354" s="35" t="s">
        <v>1685</v>
      </c>
    </row>
    <row r="355" spans="1:5" ht="25.5">
      <c r="A355" s="36" t="s">
        <v>55</v>
      </c>
      <c r="E355" s="37" t="s">
        <v>2965</v>
      </c>
    </row>
    <row r="356" spans="1:5" ht="12.75">
      <c r="A356" t="s">
        <v>56</v>
      </c>
      <c r="E356" s="35" t="s">
        <v>49</v>
      </c>
    </row>
    <row r="357" spans="1:16" ht="25.5">
      <c r="A357" s="25" t="s">
        <v>47</v>
      </c>
      <c s="29" t="s">
        <v>1537</v>
      </c>
      <c s="29" t="s">
        <v>1698</v>
      </c>
      <c s="25" t="s">
        <v>49</v>
      </c>
      <c s="30" t="s">
        <v>1699</v>
      </c>
      <c s="31" t="s">
        <v>121</v>
      </c>
      <c s="32">
        <v>16</v>
      </c>
      <c s="33">
        <v>0</v>
      </c>
      <c s="33">
        <f>ROUND(ROUND(H357,2)*ROUND(G357,3),2)</f>
      </c>
      <c s="31" t="s">
        <v>1075</v>
      </c>
      <c r="O357">
        <f>(I357*21)/100</f>
      </c>
      <c t="s">
        <v>23</v>
      </c>
    </row>
    <row r="358" spans="1:5" ht="25.5">
      <c r="A358" s="34" t="s">
        <v>53</v>
      </c>
      <c r="E358" s="35" t="s">
        <v>1700</v>
      </c>
    </row>
    <row r="359" spans="1:5" ht="89.25">
      <c r="A359" s="36" t="s">
        <v>55</v>
      </c>
      <c r="E359" s="37" t="s">
        <v>2966</v>
      </c>
    </row>
    <row r="360" spans="1:5" ht="12.75">
      <c r="A360" t="s">
        <v>56</v>
      </c>
      <c r="E360" s="35" t="s">
        <v>49</v>
      </c>
    </row>
    <row r="361" spans="1:16" ht="12.75">
      <c r="A361" s="25" t="s">
        <v>47</v>
      </c>
      <c s="29" t="s">
        <v>1541</v>
      </c>
      <c s="29" t="s">
        <v>2967</v>
      </c>
      <c s="25" t="s">
        <v>49</v>
      </c>
      <c s="30" t="s">
        <v>1704</v>
      </c>
      <c s="31" t="s">
        <v>121</v>
      </c>
      <c s="32">
        <v>42</v>
      </c>
      <c s="33">
        <v>0</v>
      </c>
      <c s="33">
        <f>ROUND(ROUND(H361,2)*ROUND(G361,3),2)</f>
      </c>
      <c s="31"/>
      <c r="O361">
        <f>(I361*21)/100</f>
      </c>
      <c t="s">
        <v>23</v>
      </c>
    </row>
    <row r="362" spans="1:5" ht="12.75">
      <c r="A362" s="34" t="s">
        <v>53</v>
      </c>
      <c r="E362" s="35" t="s">
        <v>1704</v>
      </c>
    </row>
    <row r="363" spans="1:5" ht="51">
      <c r="A363" s="36" t="s">
        <v>55</v>
      </c>
      <c r="E363" s="37" t="s">
        <v>2968</v>
      </c>
    </row>
    <row r="364" spans="1:5" ht="12.75">
      <c r="A364" t="s">
        <v>56</v>
      </c>
      <c r="E364" s="35" t="s">
        <v>49</v>
      </c>
    </row>
    <row r="365" spans="1:16" ht="12.75">
      <c r="A365" s="25" t="s">
        <v>47</v>
      </c>
      <c s="29" t="s">
        <v>1545</v>
      </c>
      <c s="29" t="s">
        <v>2969</v>
      </c>
      <c s="25" t="s">
        <v>49</v>
      </c>
      <c s="30" t="s">
        <v>1712</v>
      </c>
      <c s="31" t="s">
        <v>121</v>
      </c>
      <c s="32">
        <v>5</v>
      </c>
      <c s="33">
        <v>0</v>
      </c>
      <c s="33">
        <f>ROUND(ROUND(H365,2)*ROUND(G365,3),2)</f>
      </c>
      <c s="31"/>
      <c r="O365">
        <f>(I365*21)/100</f>
      </c>
      <c t="s">
        <v>23</v>
      </c>
    </row>
    <row r="366" spans="1:5" ht="12.75">
      <c r="A366" s="34" t="s">
        <v>53</v>
      </c>
      <c r="E366" s="35" t="s">
        <v>1712</v>
      </c>
    </row>
    <row r="367" spans="1:5" ht="51">
      <c r="A367" s="36" t="s">
        <v>55</v>
      </c>
      <c r="E367" s="37" t="s">
        <v>2970</v>
      </c>
    </row>
    <row r="368" spans="1:5" ht="12.75">
      <c r="A368" t="s">
        <v>56</v>
      </c>
      <c r="E368" s="35" t="s">
        <v>49</v>
      </c>
    </row>
    <row r="369" spans="1:16" ht="12.75">
      <c r="A369" s="25" t="s">
        <v>47</v>
      </c>
      <c s="29" t="s">
        <v>1548</v>
      </c>
      <c s="29" t="s">
        <v>2971</v>
      </c>
      <c s="25" t="s">
        <v>49</v>
      </c>
      <c s="30" t="s">
        <v>1716</v>
      </c>
      <c s="31" t="s">
        <v>121</v>
      </c>
      <c s="32">
        <v>16</v>
      </c>
      <c s="33">
        <v>0</v>
      </c>
      <c s="33">
        <f>ROUND(ROUND(H369,2)*ROUND(G369,3),2)</f>
      </c>
      <c s="31"/>
      <c r="O369">
        <f>(I369*21)/100</f>
      </c>
      <c t="s">
        <v>23</v>
      </c>
    </row>
    <row r="370" spans="1:5" ht="12.75">
      <c r="A370" s="34" t="s">
        <v>53</v>
      </c>
      <c r="E370" s="35" t="s">
        <v>1716</v>
      </c>
    </row>
    <row r="371" spans="1:5" ht="51">
      <c r="A371" s="36" t="s">
        <v>55</v>
      </c>
      <c r="E371" s="37" t="s">
        <v>2972</v>
      </c>
    </row>
    <row r="372" spans="1:5" ht="12.75">
      <c r="A372" t="s">
        <v>56</v>
      </c>
      <c r="E372" s="35" t="s">
        <v>49</v>
      </c>
    </row>
    <row r="373" spans="1:16" ht="12.75">
      <c r="A373" s="25" t="s">
        <v>47</v>
      </c>
      <c s="29" t="s">
        <v>1552</v>
      </c>
      <c s="29" t="s">
        <v>2973</v>
      </c>
      <c s="25" t="s">
        <v>49</v>
      </c>
      <c s="30" t="s">
        <v>1720</v>
      </c>
      <c s="31" t="s">
        <v>121</v>
      </c>
      <c s="32">
        <v>2</v>
      </c>
      <c s="33">
        <v>0</v>
      </c>
      <c s="33">
        <f>ROUND(ROUND(H373,2)*ROUND(G373,3),2)</f>
      </c>
      <c s="31"/>
      <c r="O373">
        <f>(I373*21)/100</f>
      </c>
      <c t="s">
        <v>23</v>
      </c>
    </row>
    <row r="374" spans="1:5" ht="12.75">
      <c r="A374" s="34" t="s">
        <v>53</v>
      </c>
      <c r="E374" s="35" t="s">
        <v>1720</v>
      </c>
    </row>
    <row r="375" spans="1:5" ht="25.5">
      <c r="A375" s="36" t="s">
        <v>55</v>
      </c>
      <c r="E375" s="37" t="s">
        <v>2974</v>
      </c>
    </row>
    <row r="376" spans="1:5" ht="12.75">
      <c r="A376" t="s">
        <v>56</v>
      </c>
      <c r="E376" s="35" t="s">
        <v>49</v>
      </c>
    </row>
    <row r="377" spans="1:16" ht="12.75">
      <c r="A377" s="25" t="s">
        <v>47</v>
      </c>
      <c s="29" t="s">
        <v>1556</v>
      </c>
      <c s="29" t="s">
        <v>2975</v>
      </c>
      <c s="25" t="s">
        <v>49</v>
      </c>
      <c s="30" t="s">
        <v>2681</v>
      </c>
      <c s="31" t="s">
        <v>121</v>
      </c>
      <c s="32">
        <v>5</v>
      </c>
      <c s="33">
        <v>0</v>
      </c>
      <c s="33">
        <f>ROUND(ROUND(H377,2)*ROUND(G377,3),2)</f>
      </c>
      <c s="31"/>
      <c r="O377">
        <f>(I377*21)/100</f>
      </c>
      <c t="s">
        <v>23</v>
      </c>
    </row>
    <row r="378" spans="1:5" ht="12.75">
      <c r="A378" s="34" t="s">
        <v>53</v>
      </c>
      <c r="E378" s="35" t="s">
        <v>2681</v>
      </c>
    </row>
    <row r="379" spans="1:5" ht="12.75">
      <c r="A379" s="36" t="s">
        <v>55</v>
      </c>
      <c r="E379" s="37" t="s">
        <v>2976</v>
      </c>
    </row>
    <row r="380" spans="1:5" ht="12.75">
      <c r="A380" t="s">
        <v>56</v>
      </c>
      <c r="E380" s="35" t="s">
        <v>49</v>
      </c>
    </row>
    <row r="381" spans="1:16" ht="12.75">
      <c r="A381" s="25" t="s">
        <v>47</v>
      </c>
      <c s="29" t="s">
        <v>1559</v>
      </c>
      <c s="29" t="s">
        <v>2977</v>
      </c>
      <c s="25" t="s">
        <v>49</v>
      </c>
      <c s="30" t="s">
        <v>1732</v>
      </c>
      <c s="31" t="s">
        <v>121</v>
      </c>
      <c s="32">
        <v>4</v>
      </c>
      <c s="33">
        <v>0</v>
      </c>
      <c s="33">
        <f>ROUND(ROUND(H381,2)*ROUND(G381,3),2)</f>
      </c>
      <c s="31"/>
      <c r="O381">
        <f>(I381*21)/100</f>
      </c>
      <c t="s">
        <v>23</v>
      </c>
    </row>
    <row r="382" spans="1:5" ht="12.75">
      <c r="A382" s="34" t="s">
        <v>53</v>
      </c>
      <c r="E382" s="35" t="s">
        <v>1732</v>
      </c>
    </row>
    <row r="383" spans="1:5" ht="12.75">
      <c r="A383" s="36" t="s">
        <v>55</v>
      </c>
      <c r="E383" s="37" t="s">
        <v>2978</v>
      </c>
    </row>
    <row r="384" spans="1:5" ht="12.75">
      <c r="A384" t="s">
        <v>56</v>
      </c>
      <c r="E384" s="35" t="s">
        <v>49</v>
      </c>
    </row>
    <row r="385" spans="1:16" ht="12.75">
      <c r="A385" s="25" t="s">
        <v>47</v>
      </c>
      <c s="29" t="s">
        <v>1562</v>
      </c>
      <c s="29" t="s">
        <v>2979</v>
      </c>
      <c s="25" t="s">
        <v>49</v>
      </c>
      <c s="30" t="s">
        <v>1736</v>
      </c>
      <c s="31" t="s">
        <v>121</v>
      </c>
      <c s="32">
        <v>45</v>
      </c>
      <c s="33">
        <v>0</v>
      </c>
      <c s="33">
        <f>ROUND(ROUND(H385,2)*ROUND(G385,3),2)</f>
      </c>
      <c s="31"/>
      <c r="O385">
        <f>(I385*21)/100</f>
      </c>
      <c t="s">
        <v>23</v>
      </c>
    </row>
    <row r="386" spans="1:5" ht="12.75">
      <c r="A386" s="34" t="s">
        <v>53</v>
      </c>
      <c r="E386" s="35" t="s">
        <v>1736</v>
      </c>
    </row>
    <row r="387" spans="1:5" ht="12.75">
      <c r="A387" s="36" t="s">
        <v>55</v>
      </c>
      <c r="E387" s="37" t="s">
        <v>2980</v>
      </c>
    </row>
    <row r="388" spans="1:5" ht="12.75">
      <c r="A388" t="s">
        <v>56</v>
      </c>
      <c r="E388" s="35" t="s">
        <v>49</v>
      </c>
    </row>
    <row r="389" spans="1:16" ht="25.5">
      <c r="A389" s="25" t="s">
        <v>47</v>
      </c>
      <c s="29" t="s">
        <v>1566</v>
      </c>
      <c s="29" t="s">
        <v>1747</v>
      </c>
      <c s="25" t="s">
        <v>49</v>
      </c>
      <c s="30" t="s">
        <v>1748</v>
      </c>
      <c s="31" t="s">
        <v>121</v>
      </c>
      <c s="32">
        <v>3</v>
      </c>
      <c s="33">
        <v>0</v>
      </c>
      <c s="33">
        <f>ROUND(ROUND(H389,2)*ROUND(G389,3),2)</f>
      </c>
      <c s="31" t="s">
        <v>1075</v>
      </c>
      <c r="O389">
        <f>(I389*21)/100</f>
      </c>
      <c t="s">
        <v>23</v>
      </c>
    </row>
    <row r="390" spans="1:5" ht="25.5">
      <c r="A390" s="34" t="s">
        <v>53</v>
      </c>
      <c r="E390" s="35" t="s">
        <v>1749</v>
      </c>
    </row>
    <row r="391" spans="1:5" ht="51">
      <c r="A391" s="36" t="s">
        <v>55</v>
      </c>
      <c r="E391" s="37" t="s">
        <v>2981</v>
      </c>
    </row>
    <row r="392" spans="1:5" ht="12.75">
      <c r="A392" t="s">
        <v>56</v>
      </c>
      <c r="E392" s="35" t="s">
        <v>49</v>
      </c>
    </row>
    <row r="393" spans="1:16" ht="12.75">
      <c r="A393" s="25" t="s">
        <v>47</v>
      </c>
      <c s="29" t="s">
        <v>1570</v>
      </c>
      <c s="29" t="s">
        <v>1752</v>
      </c>
      <c s="25" t="s">
        <v>49</v>
      </c>
      <c s="30" t="s">
        <v>1753</v>
      </c>
      <c s="31" t="s">
        <v>121</v>
      </c>
      <c s="32">
        <v>10</v>
      </c>
      <c s="33">
        <v>0</v>
      </c>
      <c s="33">
        <f>ROUND(ROUND(H393,2)*ROUND(G393,3),2)</f>
      </c>
      <c s="31" t="s">
        <v>1075</v>
      </c>
      <c r="O393">
        <f>(I393*21)/100</f>
      </c>
      <c t="s">
        <v>23</v>
      </c>
    </row>
    <row r="394" spans="1:5" ht="25.5">
      <c r="A394" s="34" t="s">
        <v>53</v>
      </c>
      <c r="E394" s="35" t="s">
        <v>1754</v>
      </c>
    </row>
    <row r="395" spans="1:5" ht="63.75">
      <c r="A395" s="36" t="s">
        <v>55</v>
      </c>
      <c r="E395" s="37" t="s">
        <v>2982</v>
      </c>
    </row>
    <row r="396" spans="1:5" ht="12.75">
      <c r="A396" t="s">
        <v>56</v>
      </c>
      <c r="E396" s="35" t="s">
        <v>49</v>
      </c>
    </row>
    <row r="397" spans="1:16" ht="12.75">
      <c r="A397" s="25" t="s">
        <v>47</v>
      </c>
      <c s="29" t="s">
        <v>1573</v>
      </c>
      <c s="29" t="s">
        <v>1757</v>
      </c>
      <c s="25" t="s">
        <v>49</v>
      </c>
      <c s="30" t="s">
        <v>1758</v>
      </c>
      <c s="31" t="s">
        <v>121</v>
      </c>
      <c s="32">
        <v>1</v>
      </c>
      <c s="33">
        <v>0</v>
      </c>
      <c s="33">
        <f>ROUND(ROUND(H397,2)*ROUND(G397,3),2)</f>
      </c>
      <c s="31" t="s">
        <v>1075</v>
      </c>
      <c r="O397">
        <f>(I397*21)/100</f>
      </c>
      <c t="s">
        <v>23</v>
      </c>
    </row>
    <row r="398" spans="1:5" ht="25.5">
      <c r="A398" s="34" t="s">
        <v>53</v>
      </c>
      <c r="E398" s="35" t="s">
        <v>1759</v>
      </c>
    </row>
    <row r="399" spans="1:5" ht="25.5">
      <c r="A399" s="36" t="s">
        <v>55</v>
      </c>
      <c r="E399" s="37" t="s">
        <v>2983</v>
      </c>
    </row>
    <row r="400" spans="1:5" ht="12.75">
      <c r="A400" t="s">
        <v>56</v>
      </c>
      <c r="E400" s="35" t="s">
        <v>49</v>
      </c>
    </row>
    <row r="401" spans="1:16" ht="12.75">
      <c r="A401" s="25" t="s">
        <v>47</v>
      </c>
      <c s="29" t="s">
        <v>1576</v>
      </c>
      <c s="29" t="s">
        <v>1782</v>
      </c>
      <c s="25" t="s">
        <v>49</v>
      </c>
      <c s="30" t="s">
        <v>1783</v>
      </c>
      <c s="31" t="s">
        <v>121</v>
      </c>
      <c s="32">
        <v>5</v>
      </c>
      <c s="33">
        <v>0</v>
      </c>
      <c s="33">
        <f>ROUND(ROUND(H401,2)*ROUND(G401,3),2)</f>
      </c>
      <c s="31" t="s">
        <v>1075</v>
      </c>
      <c r="O401">
        <f>(I401*21)/100</f>
      </c>
      <c t="s">
        <v>23</v>
      </c>
    </row>
    <row r="402" spans="1:5" ht="25.5">
      <c r="A402" s="34" t="s">
        <v>53</v>
      </c>
      <c r="E402" s="35" t="s">
        <v>1784</v>
      </c>
    </row>
    <row r="403" spans="1:5" ht="89.25">
      <c r="A403" s="36" t="s">
        <v>55</v>
      </c>
      <c r="E403" s="37" t="s">
        <v>2984</v>
      </c>
    </row>
    <row r="404" spans="1:5" ht="12.75">
      <c r="A404" t="s">
        <v>56</v>
      </c>
      <c r="E404" s="35" t="s">
        <v>49</v>
      </c>
    </row>
    <row r="405" spans="1:16" ht="12.75">
      <c r="A405" s="25" t="s">
        <v>47</v>
      </c>
      <c s="29" t="s">
        <v>1579</v>
      </c>
      <c s="29" t="s">
        <v>1792</v>
      </c>
      <c s="25" t="s">
        <v>49</v>
      </c>
      <c s="30" t="s">
        <v>1793</v>
      </c>
      <c s="31" t="s">
        <v>121</v>
      </c>
      <c s="32">
        <v>1</v>
      </c>
      <c s="33">
        <v>0</v>
      </c>
      <c s="33">
        <f>ROUND(ROUND(H405,2)*ROUND(G405,3),2)</f>
      </c>
      <c s="31" t="s">
        <v>1075</v>
      </c>
      <c r="O405">
        <f>(I405*21)/100</f>
      </c>
      <c t="s">
        <v>23</v>
      </c>
    </row>
    <row r="406" spans="1:5" ht="25.5">
      <c r="A406" s="34" t="s">
        <v>53</v>
      </c>
      <c r="E406" s="35" t="s">
        <v>1794</v>
      </c>
    </row>
    <row r="407" spans="1:5" ht="25.5">
      <c r="A407" s="36" t="s">
        <v>55</v>
      </c>
      <c r="E407" s="37" t="s">
        <v>2985</v>
      </c>
    </row>
    <row r="408" spans="1:5" ht="12.75">
      <c r="A408" t="s">
        <v>56</v>
      </c>
      <c r="E408" s="35" t="s">
        <v>49</v>
      </c>
    </row>
    <row r="409" spans="1:16" ht="25.5">
      <c r="A409" s="25" t="s">
        <v>47</v>
      </c>
      <c s="29" t="s">
        <v>1582</v>
      </c>
      <c s="29" t="s">
        <v>1797</v>
      </c>
      <c s="25" t="s">
        <v>49</v>
      </c>
      <c s="30" t="s">
        <v>1798</v>
      </c>
      <c s="31" t="s">
        <v>121</v>
      </c>
      <c s="32">
        <v>7</v>
      </c>
      <c s="33">
        <v>0</v>
      </c>
      <c s="33">
        <f>ROUND(ROUND(H409,2)*ROUND(G409,3),2)</f>
      </c>
      <c s="31" t="s">
        <v>1075</v>
      </c>
      <c r="O409">
        <f>(I409*21)/100</f>
      </c>
      <c t="s">
        <v>23</v>
      </c>
    </row>
    <row r="410" spans="1:5" ht="38.25">
      <c r="A410" s="34" t="s">
        <v>53</v>
      </c>
      <c r="E410" s="35" t="s">
        <v>1799</v>
      </c>
    </row>
    <row r="411" spans="1:5" ht="76.5">
      <c r="A411" s="36" t="s">
        <v>55</v>
      </c>
      <c r="E411" s="37" t="s">
        <v>2986</v>
      </c>
    </row>
    <row r="412" spans="1:5" ht="12.75">
      <c r="A412" t="s">
        <v>56</v>
      </c>
      <c r="E412" s="35" t="s">
        <v>49</v>
      </c>
    </row>
    <row r="413" spans="1:16" ht="12.75">
      <c r="A413" s="25" t="s">
        <v>47</v>
      </c>
      <c s="29" t="s">
        <v>1585</v>
      </c>
      <c s="29" t="s">
        <v>1802</v>
      </c>
      <c s="25" t="s">
        <v>49</v>
      </c>
      <c s="30" t="s">
        <v>1803</v>
      </c>
      <c s="31" t="s">
        <v>121</v>
      </c>
      <c s="32">
        <v>9</v>
      </c>
      <c s="33">
        <v>0</v>
      </c>
      <c s="33">
        <f>ROUND(ROUND(H413,2)*ROUND(G413,3),2)</f>
      </c>
      <c s="31" t="s">
        <v>1075</v>
      </c>
      <c r="O413">
        <f>(I413*21)/100</f>
      </c>
      <c t="s">
        <v>23</v>
      </c>
    </row>
    <row r="414" spans="1:5" ht="25.5">
      <c r="A414" s="34" t="s">
        <v>53</v>
      </c>
      <c r="E414" s="35" t="s">
        <v>1804</v>
      </c>
    </row>
    <row r="415" spans="1:5" ht="76.5">
      <c r="A415" s="36" t="s">
        <v>55</v>
      </c>
      <c r="E415" s="37" t="s">
        <v>2987</v>
      </c>
    </row>
    <row r="416" spans="1:5" ht="12.75">
      <c r="A416" t="s">
        <v>56</v>
      </c>
      <c r="E416" s="35" t="s">
        <v>49</v>
      </c>
    </row>
    <row r="417" spans="1:16" ht="12.75">
      <c r="A417" s="25" t="s">
        <v>47</v>
      </c>
      <c s="29" t="s">
        <v>1588</v>
      </c>
      <c s="29" t="s">
        <v>2988</v>
      </c>
      <c s="25" t="s">
        <v>49</v>
      </c>
      <c s="30" t="s">
        <v>2989</v>
      </c>
      <c s="31" t="s">
        <v>121</v>
      </c>
      <c s="32">
        <v>6</v>
      </c>
      <c s="33">
        <v>0</v>
      </c>
      <c s="33">
        <f>ROUND(ROUND(H417,2)*ROUND(G417,3),2)</f>
      </c>
      <c s="31" t="s">
        <v>1075</v>
      </c>
      <c r="O417">
        <f>(I417*21)/100</f>
      </c>
      <c t="s">
        <v>23</v>
      </c>
    </row>
    <row r="418" spans="1:5" ht="25.5">
      <c r="A418" s="34" t="s">
        <v>53</v>
      </c>
      <c r="E418" s="35" t="s">
        <v>2990</v>
      </c>
    </row>
    <row r="419" spans="1:5" ht="51">
      <c r="A419" s="36" t="s">
        <v>55</v>
      </c>
      <c r="E419" s="37" t="s">
        <v>2991</v>
      </c>
    </row>
    <row r="420" spans="1:5" ht="12.75">
      <c r="A420" t="s">
        <v>56</v>
      </c>
      <c r="E420" s="35" t="s">
        <v>49</v>
      </c>
    </row>
    <row r="421" spans="1:16" ht="12.75">
      <c r="A421" s="25" t="s">
        <v>47</v>
      </c>
      <c s="29" t="s">
        <v>1591</v>
      </c>
      <c s="29" t="s">
        <v>1807</v>
      </c>
      <c s="25" t="s">
        <v>49</v>
      </c>
      <c s="30" t="s">
        <v>1808</v>
      </c>
      <c s="31" t="s">
        <v>121</v>
      </c>
      <c s="32">
        <v>1</v>
      </c>
      <c s="33">
        <v>0</v>
      </c>
      <c s="33">
        <f>ROUND(ROUND(H421,2)*ROUND(G421,3),2)</f>
      </c>
      <c s="31" t="s">
        <v>1075</v>
      </c>
      <c r="O421">
        <f>(I421*21)/100</f>
      </c>
      <c t="s">
        <v>23</v>
      </c>
    </row>
    <row r="422" spans="1:5" ht="25.5">
      <c r="A422" s="34" t="s">
        <v>53</v>
      </c>
      <c r="E422" s="35" t="s">
        <v>1809</v>
      </c>
    </row>
    <row r="423" spans="1:5" ht="25.5">
      <c r="A423" s="36" t="s">
        <v>55</v>
      </c>
      <c r="E423" s="37" t="s">
        <v>2992</v>
      </c>
    </row>
    <row r="424" spans="1:5" ht="12.75">
      <c r="A424" t="s">
        <v>56</v>
      </c>
      <c r="E424" s="35" t="s">
        <v>49</v>
      </c>
    </row>
    <row r="425" spans="1:16" ht="12.75">
      <c r="A425" s="25" t="s">
        <v>47</v>
      </c>
      <c s="29" t="s">
        <v>1594</v>
      </c>
      <c s="29" t="s">
        <v>1837</v>
      </c>
      <c s="25" t="s">
        <v>49</v>
      </c>
      <c s="30" t="s">
        <v>1838</v>
      </c>
      <c s="31" t="s">
        <v>121</v>
      </c>
      <c s="32">
        <v>9</v>
      </c>
      <c s="33">
        <v>0</v>
      </c>
      <c s="33">
        <f>ROUND(ROUND(H425,2)*ROUND(G425,3),2)</f>
      </c>
      <c s="31" t="s">
        <v>1075</v>
      </c>
      <c r="O425">
        <f>(I425*21)/100</f>
      </c>
      <c t="s">
        <v>23</v>
      </c>
    </row>
    <row r="426" spans="1:5" ht="25.5">
      <c r="A426" s="34" t="s">
        <v>53</v>
      </c>
      <c r="E426" s="35" t="s">
        <v>1839</v>
      </c>
    </row>
    <row r="427" spans="1:5" ht="25.5">
      <c r="A427" s="36" t="s">
        <v>55</v>
      </c>
      <c r="E427" s="37" t="s">
        <v>2993</v>
      </c>
    </row>
    <row r="428" spans="1:5" ht="12.75">
      <c r="A428" t="s">
        <v>56</v>
      </c>
      <c r="E428" s="35" t="s">
        <v>49</v>
      </c>
    </row>
    <row r="429" spans="1:16" ht="12.75">
      <c r="A429" s="25" t="s">
        <v>47</v>
      </c>
      <c s="29" t="s">
        <v>1597</v>
      </c>
      <c s="29" t="s">
        <v>1847</v>
      </c>
      <c s="25" t="s">
        <v>49</v>
      </c>
      <c s="30" t="s">
        <v>1848</v>
      </c>
      <c s="31" t="s">
        <v>121</v>
      </c>
      <c s="32">
        <v>8</v>
      </c>
      <c s="33">
        <v>0</v>
      </c>
      <c s="33">
        <f>ROUND(ROUND(H429,2)*ROUND(G429,3),2)</f>
      </c>
      <c s="31" t="s">
        <v>1075</v>
      </c>
      <c r="O429">
        <f>(I429*21)/100</f>
      </c>
      <c t="s">
        <v>23</v>
      </c>
    </row>
    <row r="430" spans="1:5" ht="25.5">
      <c r="A430" s="34" t="s">
        <v>53</v>
      </c>
      <c r="E430" s="35" t="s">
        <v>1849</v>
      </c>
    </row>
    <row r="431" spans="1:5" ht="25.5">
      <c r="A431" s="36" t="s">
        <v>55</v>
      </c>
      <c r="E431" s="37" t="s">
        <v>2994</v>
      </c>
    </row>
    <row r="432" spans="1:5" ht="12.75">
      <c r="A432" t="s">
        <v>56</v>
      </c>
      <c r="E432" s="35" t="s">
        <v>49</v>
      </c>
    </row>
    <row r="433" spans="1:16" ht="12.75">
      <c r="A433" s="25" t="s">
        <v>47</v>
      </c>
      <c s="29" t="s">
        <v>1600</v>
      </c>
      <c s="29" t="s">
        <v>1862</v>
      </c>
      <c s="25" t="s">
        <v>49</v>
      </c>
      <c s="30" t="s">
        <v>1863</v>
      </c>
      <c s="31" t="s">
        <v>121</v>
      </c>
      <c s="32">
        <v>1</v>
      </c>
      <c s="33">
        <v>0</v>
      </c>
      <c s="33">
        <f>ROUND(ROUND(H433,2)*ROUND(G433,3),2)</f>
      </c>
      <c s="31" t="s">
        <v>1075</v>
      </c>
      <c r="O433">
        <f>(I433*21)/100</f>
      </c>
      <c t="s">
        <v>23</v>
      </c>
    </row>
    <row r="434" spans="1:5" ht="38.25">
      <c r="A434" s="34" t="s">
        <v>53</v>
      </c>
      <c r="E434" s="35" t="s">
        <v>1864</v>
      </c>
    </row>
    <row r="435" spans="1:5" ht="25.5">
      <c r="A435" s="36" t="s">
        <v>55</v>
      </c>
      <c r="E435" s="37" t="s">
        <v>2995</v>
      </c>
    </row>
    <row r="436" spans="1:5" ht="12.75">
      <c r="A436" t="s">
        <v>56</v>
      </c>
      <c r="E436" s="35" t="s">
        <v>49</v>
      </c>
    </row>
    <row r="437" spans="1:16" ht="12.75">
      <c r="A437" s="25" t="s">
        <v>47</v>
      </c>
      <c s="29" t="s">
        <v>1603</v>
      </c>
      <c s="29" t="s">
        <v>1867</v>
      </c>
      <c s="25" t="s">
        <v>49</v>
      </c>
      <c s="30" t="s">
        <v>1868</v>
      </c>
      <c s="31" t="s">
        <v>121</v>
      </c>
      <c s="32">
        <v>4</v>
      </c>
      <c s="33">
        <v>0</v>
      </c>
      <c s="33">
        <f>ROUND(ROUND(H437,2)*ROUND(G437,3),2)</f>
      </c>
      <c s="31" t="s">
        <v>1075</v>
      </c>
      <c r="O437">
        <f>(I437*21)/100</f>
      </c>
      <c t="s">
        <v>23</v>
      </c>
    </row>
    <row r="438" spans="1:5" ht="38.25">
      <c r="A438" s="34" t="s">
        <v>53</v>
      </c>
      <c r="E438" s="35" t="s">
        <v>1869</v>
      </c>
    </row>
    <row r="439" spans="1:5" ht="25.5">
      <c r="A439" s="36" t="s">
        <v>55</v>
      </c>
      <c r="E439" s="37" t="s">
        <v>2919</v>
      </c>
    </row>
    <row r="440" spans="1:5" ht="12.75">
      <c r="A440" t="s">
        <v>56</v>
      </c>
      <c r="E440" s="35" t="s">
        <v>49</v>
      </c>
    </row>
    <row r="441" spans="1:16" ht="12.75">
      <c r="A441" s="25" t="s">
        <v>47</v>
      </c>
      <c s="29" t="s">
        <v>1607</v>
      </c>
      <c s="29" t="s">
        <v>2421</v>
      </c>
      <c s="25" t="s">
        <v>49</v>
      </c>
      <c s="30" t="s">
        <v>2422</v>
      </c>
      <c s="31" t="s">
        <v>121</v>
      </c>
      <c s="32">
        <v>1</v>
      </c>
      <c s="33">
        <v>0</v>
      </c>
      <c s="33">
        <f>ROUND(ROUND(H441,2)*ROUND(G441,3),2)</f>
      </c>
      <c s="31" t="s">
        <v>1075</v>
      </c>
      <c r="O441">
        <f>(I441*21)/100</f>
      </c>
      <c t="s">
        <v>23</v>
      </c>
    </row>
    <row r="442" spans="1:5" ht="38.25">
      <c r="A442" s="34" t="s">
        <v>53</v>
      </c>
      <c r="E442" s="35" t="s">
        <v>2423</v>
      </c>
    </row>
    <row r="443" spans="1:5" ht="25.5">
      <c r="A443" s="36" t="s">
        <v>55</v>
      </c>
      <c r="E443" s="37" t="s">
        <v>2995</v>
      </c>
    </row>
    <row r="444" spans="1:5" ht="12.75">
      <c r="A444" t="s">
        <v>56</v>
      </c>
      <c r="E444" s="35" t="s">
        <v>49</v>
      </c>
    </row>
    <row r="445" spans="1:16" ht="12.75">
      <c r="A445" s="25" t="s">
        <v>47</v>
      </c>
      <c s="29" t="s">
        <v>1611</v>
      </c>
      <c s="29" t="s">
        <v>2708</v>
      </c>
      <c s="25" t="s">
        <v>49</v>
      </c>
      <c s="30" t="s">
        <v>2709</v>
      </c>
      <c s="31" t="s">
        <v>142</v>
      </c>
      <c s="32">
        <v>12.4</v>
      </c>
      <c s="33">
        <v>0</v>
      </c>
      <c s="33">
        <f>ROUND(ROUND(H445,2)*ROUND(G445,3),2)</f>
      </c>
      <c s="31" t="s">
        <v>1075</v>
      </c>
      <c r="O445">
        <f>(I445*21)/100</f>
      </c>
      <c t="s">
        <v>23</v>
      </c>
    </row>
    <row r="446" spans="1:5" ht="12.75">
      <c r="A446" s="34" t="s">
        <v>53</v>
      </c>
      <c r="E446" s="35" t="s">
        <v>2710</v>
      </c>
    </row>
    <row r="447" spans="1:5" ht="12.75">
      <c r="A447" s="36" t="s">
        <v>55</v>
      </c>
      <c r="E447" s="37" t="s">
        <v>2996</v>
      </c>
    </row>
    <row r="448" spans="1:5" ht="12.75">
      <c r="A448" t="s">
        <v>56</v>
      </c>
      <c r="E448" s="35" t="s">
        <v>49</v>
      </c>
    </row>
    <row r="449" spans="1:16" ht="12.75">
      <c r="A449" s="25" t="s">
        <v>47</v>
      </c>
      <c s="29" t="s">
        <v>1615</v>
      </c>
      <c s="29" t="s">
        <v>2716</v>
      </c>
      <c s="25" t="s">
        <v>49</v>
      </c>
      <c s="30" t="s">
        <v>2717</v>
      </c>
      <c s="31" t="s">
        <v>142</v>
      </c>
      <c s="32">
        <v>6.2</v>
      </c>
      <c s="33">
        <v>0</v>
      </c>
      <c s="33">
        <f>ROUND(ROUND(H449,2)*ROUND(G449,3),2)</f>
      </c>
      <c s="31" t="s">
        <v>1075</v>
      </c>
      <c r="O449">
        <f>(I449*21)/100</f>
      </c>
      <c t="s">
        <v>23</v>
      </c>
    </row>
    <row r="450" spans="1:5" ht="12.75">
      <c r="A450" s="34" t="s">
        <v>53</v>
      </c>
      <c r="E450" s="35" t="s">
        <v>2717</v>
      </c>
    </row>
    <row r="451" spans="1:5" ht="12.75">
      <c r="A451" s="36" t="s">
        <v>55</v>
      </c>
      <c r="E451" s="37" t="s">
        <v>2997</v>
      </c>
    </row>
    <row r="452" spans="1:5" ht="12.75">
      <c r="A452" t="s">
        <v>56</v>
      </c>
      <c r="E452" s="35" t="s">
        <v>49</v>
      </c>
    </row>
    <row r="453" spans="1:16" ht="12.75">
      <c r="A453" s="25" t="s">
        <v>47</v>
      </c>
      <c s="29" t="s">
        <v>1618</v>
      </c>
      <c s="29" t="s">
        <v>1886</v>
      </c>
      <c s="25" t="s">
        <v>49</v>
      </c>
      <c s="30" t="s">
        <v>1887</v>
      </c>
      <c s="31" t="s">
        <v>142</v>
      </c>
      <c s="32">
        <v>254</v>
      </c>
      <c s="33">
        <v>0</v>
      </c>
      <c s="33">
        <f>ROUND(ROUND(H453,2)*ROUND(G453,3),2)</f>
      </c>
      <c s="31" t="s">
        <v>1075</v>
      </c>
      <c r="O453">
        <f>(I453*21)/100</f>
      </c>
      <c t="s">
        <v>23</v>
      </c>
    </row>
    <row r="454" spans="1:5" ht="12.75">
      <c r="A454" s="34" t="s">
        <v>53</v>
      </c>
      <c r="E454" s="35" t="s">
        <v>1888</v>
      </c>
    </row>
    <row r="455" spans="1:5" ht="38.25">
      <c r="A455" s="36" t="s">
        <v>55</v>
      </c>
      <c r="E455" s="37" t="s">
        <v>2998</v>
      </c>
    </row>
    <row r="456" spans="1:5" ht="12.75">
      <c r="A456" t="s">
        <v>56</v>
      </c>
      <c r="E456" s="35" t="s">
        <v>49</v>
      </c>
    </row>
    <row r="457" spans="1:16" ht="12.75">
      <c r="A457" s="25" t="s">
        <v>47</v>
      </c>
      <c s="29" t="s">
        <v>1621</v>
      </c>
      <c s="29" t="s">
        <v>1891</v>
      </c>
      <c s="25" t="s">
        <v>49</v>
      </c>
      <c s="30" t="s">
        <v>1892</v>
      </c>
      <c s="31" t="s">
        <v>142</v>
      </c>
      <c s="32">
        <v>127</v>
      </c>
      <c s="33">
        <v>0</v>
      </c>
      <c s="33">
        <f>ROUND(ROUND(H457,2)*ROUND(G457,3),2)</f>
      </c>
      <c s="31" t="s">
        <v>1075</v>
      </c>
      <c r="O457">
        <f>(I457*21)/100</f>
      </c>
      <c t="s">
        <v>23</v>
      </c>
    </row>
    <row r="458" spans="1:5" ht="12.75">
      <c r="A458" s="34" t="s">
        <v>53</v>
      </c>
      <c r="E458" s="35" t="s">
        <v>1892</v>
      </c>
    </row>
    <row r="459" spans="1:5" ht="38.25">
      <c r="A459" s="36" t="s">
        <v>55</v>
      </c>
      <c r="E459" s="37" t="s">
        <v>2999</v>
      </c>
    </row>
    <row r="460" spans="1:5" ht="12.75">
      <c r="A460" t="s">
        <v>56</v>
      </c>
      <c r="E460" s="35" t="s">
        <v>49</v>
      </c>
    </row>
    <row r="461" spans="1:16" ht="12.75">
      <c r="A461" s="25" t="s">
        <v>47</v>
      </c>
      <c s="29" t="s">
        <v>1624</v>
      </c>
      <c s="29" t="s">
        <v>1895</v>
      </c>
      <c s="25" t="s">
        <v>49</v>
      </c>
      <c s="30" t="s">
        <v>1896</v>
      </c>
      <c s="31" t="s">
        <v>121</v>
      </c>
      <c s="32">
        <v>3</v>
      </c>
      <c s="33">
        <v>0</v>
      </c>
      <c s="33">
        <f>ROUND(ROUND(H461,2)*ROUND(G461,3),2)</f>
      </c>
      <c s="31" t="s">
        <v>1075</v>
      </c>
      <c r="O461">
        <f>(I461*21)/100</f>
      </c>
      <c t="s">
        <v>23</v>
      </c>
    </row>
    <row r="462" spans="1:5" ht="25.5">
      <c r="A462" s="34" t="s">
        <v>53</v>
      </c>
      <c r="E462" s="35" t="s">
        <v>1897</v>
      </c>
    </row>
    <row r="463" spans="1:5" ht="12.75">
      <c r="A463" s="36" t="s">
        <v>55</v>
      </c>
      <c r="E463" s="37" t="s">
        <v>49</v>
      </c>
    </row>
    <row r="464" spans="1:5" ht="12.75">
      <c r="A464" t="s">
        <v>56</v>
      </c>
      <c r="E464" s="35" t="s">
        <v>49</v>
      </c>
    </row>
    <row r="465" spans="1:16" ht="12.75">
      <c r="A465" s="25" t="s">
        <v>47</v>
      </c>
      <c s="29" t="s">
        <v>1627</v>
      </c>
      <c s="29" t="s">
        <v>3000</v>
      </c>
      <c s="25" t="s">
        <v>49</v>
      </c>
      <c s="30" t="s">
        <v>3001</v>
      </c>
      <c s="31" t="s">
        <v>142</v>
      </c>
      <c s="32">
        <v>6</v>
      </c>
      <c s="33">
        <v>0</v>
      </c>
      <c s="33">
        <f>ROUND(ROUND(H465,2)*ROUND(G465,3),2)</f>
      </c>
      <c s="31"/>
      <c r="O465">
        <f>(I465*21)/100</f>
      </c>
      <c t="s">
        <v>23</v>
      </c>
    </row>
    <row r="466" spans="1:5" ht="12.75">
      <c r="A466" s="34" t="s">
        <v>53</v>
      </c>
      <c r="E466" s="35" t="s">
        <v>3002</v>
      </c>
    </row>
    <row r="467" spans="1:5" ht="25.5">
      <c r="A467" s="36" t="s">
        <v>55</v>
      </c>
      <c r="E467" s="37" t="s">
        <v>3003</v>
      </c>
    </row>
    <row r="468" spans="1:5" ht="12.75">
      <c r="A468" t="s">
        <v>56</v>
      </c>
      <c r="E468" s="35" t="s">
        <v>49</v>
      </c>
    </row>
    <row r="469" spans="1:16" ht="12.75">
      <c r="A469" s="25" t="s">
        <v>47</v>
      </c>
      <c s="29" t="s">
        <v>1630</v>
      </c>
      <c s="29" t="s">
        <v>3004</v>
      </c>
      <c s="25" t="s">
        <v>49</v>
      </c>
      <c s="30" t="s">
        <v>3005</v>
      </c>
      <c s="31" t="s">
        <v>126</v>
      </c>
      <c s="32">
        <v>5</v>
      </c>
      <c s="33">
        <v>0</v>
      </c>
      <c s="33">
        <f>ROUND(ROUND(H469,2)*ROUND(G469,3),2)</f>
      </c>
      <c s="31"/>
      <c r="O469">
        <f>(I469*21)/100</f>
      </c>
      <c t="s">
        <v>23</v>
      </c>
    </row>
    <row r="470" spans="1:5" ht="12.75">
      <c r="A470" s="34" t="s">
        <v>53</v>
      </c>
      <c r="E470" s="35" t="s">
        <v>3005</v>
      </c>
    </row>
    <row r="471" spans="1:5" ht="25.5">
      <c r="A471" s="36" t="s">
        <v>55</v>
      </c>
      <c r="E471" s="37" t="s">
        <v>3006</v>
      </c>
    </row>
    <row r="472" spans="1:5" ht="12.75">
      <c r="A472" t="s">
        <v>56</v>
      </c>
      <c r="E472" s="35" t="s">
        <v>49</v>
      </c>
    </row>
    <row r="473" spans="1:16" ht="12.75">
      <c r="A473" s="25" t="s">
        <v>47</v>
      </c>
      <c s="29" t="s">
        <v>1633</v>
      </c>
      <c s="29" t="s">
        <v>3007</v>
      </c>
      <c s="25" t="s">
        <v>49</v>
      </c>
      <c s="30" t="s">
        <v>1969</v>
      </c>
      <c s="31" t="s">
        <v>121</v>
      </c>
      <c s="32">
        <v>15</v>
      </c>
      <c s="33">
        <v>0</v>
      </c>
      <c s="33">
        <f>ROUND(ROUND(H473,2)*ROUND(G473,3),2)</f>
      </c>
      <c s="31"/>
      <c r="O473">
        <f>(I473*21)/100</f>
      </c>
      <c t="s">
        <v>23</v>
      </c>
    </row>
    <row r="474" spans="1:5" ht="12.75">
      <c r="A474" s="34" t="s">
        <v>53</v>
      </c>
      <c r="E474" s="35" t="s">
        <v>1970</v>
      </c>
    </row>
    <row r="475" spans="1:5" ht="12.75">
      <c r="A475" s="36" t="s">
        <v>55</v>
      </c>
      <c r="E475" s="37" t="s">
        <v>3008</v>
      </c>
    </row>
    <row r="476" spans="1:5" ht="12.75">
      <c r="A476" t="s">
        <v>56</v>
      </c>
      <c r="E476" s="35" t="s">
        <v>49</v>
      </c>
    </row>
    <row r="477" spans="1:16" ht="12.75">
      <c r="A477" s="25" t="s">
        <v>47</v>
      </c>
      <c s="29" t="s">
        <v>1636</v>
      </c>
      <c s="29" t="s">
        <v>3009</v>
      </c>
      <c s="25" t="s">
        <v>49</v>
      </c>
      <c s="30" t="s">
        <v>1974</v>
      </c>
      <c s="31" t="s">
        <v>121</v>
      </c>
      <c s="32">
        <v>3</v>
      </c>
      <c s="33">
        <v>0</v>
      </c>
      <c s="33">
        <f>ROUND(ROUND(H477,2)*ROUND(G477,3),2)</f>
      </c>
      <c s="31"/>
      <c r="O477">
        <f>(I477*21)/100</f>
      </c>
      <c t="s">
        <v>23</v>
      </c>
    </row>
    <row r="478" spans="1:5" ht="12.75">
      <c r="A478" s="34" t="s">
        <v>53</v>
      </c>
      <c r="E478" s="35" t="s">
        <v>1974</v>
      </c>
    </row>
    <row r="479" spans="1:5" ht="38.25">
      <c r="A479" s="36" t="s">
        <v>55</v>
      </c>
      <c r="E479" s="37" t="s">
        <v>3010</v>
      </c>
    </row>
    <row r="480" spans="1:5" ht="12.75">
      <c r="A480" t="s">
        <v>56</v>
      </c>
      <c r="E480" s="35" t="s">
        <v>49</v>
      </c>
    </row>
    <row r="481" spans="1:16" ht="12.75">
      <c r="A481" s="25" t="s">
        <v>47</v>
      </c>
      <c s="29" t="s">
        <v>1639</v>
      </c>
      <c s="29" t="s">
        <v>3011</v>
      </c>
      <c s="25" t="s">
        <v>49</v>
      </c>
      <c s="30" t="s">
        <v>1978</v>
      </c>
      <c s="31" t="s">
        <v>121</v>
      </c>
      <c s="32">
        <v>8</v>
      </c>
      <c s="33">
        <v>0</v>
      </c>
      <c s="33">
        <f>ROUND(ROUND(H481,2)*ROUND(G481,3),2)</f>
      </c>
      <c s="31"/>
      <c r="O481">
        <f>(I481*21)/100</f>
      </c>
      <c t="s">
        <v>23</v>
      </c>
    </row>
    <row r="482" spans="1:5" ht="12.75">
      <c r="A482" s="34" t="s">
        <v>53</v>
      </c>
      <c r="E482" s="35" t="s">
        <v>1978</v>
      </c>
    </row>
    <row r="483" spans="1:5" ht="12.75">
      <c r="A483" s="36" t="s">
        <v>55</v>
      </c>
      <c r="E483" s="37" t="s">
        <v>3012</v>
      </c>
    </row>
    <row r="484" spans="1:5" ht="12.75">
      <c r="A484" t="s">
        <v>56</v>
      </c>
      <c r="E484" s="35" t="s">
        <v>49</v>
      </c>
    </row>
    <row r="485" spans="1:16" ht="12.75">
      <c r="A485" s="25" t="s">
        <v>47</v>
      </c>
      <c s="29" t="s">
        <v>1642</v>
      </c>
      <c s="29" t="s">
        <v>3013</v>
      </c>
      <c s="25" t="s">
        <v>49</v>
      </c>
      <c s="30" t="s">
        <v>1982</v>
      </c>
      <c s="31" t="s">
        <v>121</v>
      </c>
      <c s="32">
        <v>10</v>
      </c>
      <c s="33">
        <v>0</v>
      </c>
      <c s="33">
        <f>ROUND(ROUND(H485,2)*ROUND(G485,3),2)</f>
      </c>
      <c s="31"/>
      <c r="O485">
        <f>(I485*21)/100</f>
      </c>
      <c t="s">
        <v>23</v>
      </c>
    </row>
    <row r="486" spans="1:5" ht="12.75">
      <c r="A486" s="34" t="s">
        <v>53</v>
      </c>
      <c r="E486" s="35" t="s">
        <v>1982</v>
      </c>
    </row>
    <row r="487" spans="1:5" ht="12.75">
      <c r="A487" s="36" t="s">
        <v>55</v>
      </c>
      <c r="E487" s="37" t="s">
        <v>3014</v>
      </c>
    </row>
    <row r="488" spans="1:5" ht="12.75">
      <c r="A488" t="s">
        <v>56</v>
      </c>
      <c r="E488" s="35" t="s">
        <v>49</v>
      </c>
    </row>
    <row r="489" spans="1:16" ht="12.75">
      <c r="A489" s="25" t="s">
        <v>47</v>
      </c>
      <c s="29" t="s">
        <v>1645</v>
      </c>
      <c s="29" t="s">
        <v>1985</v>
      </c>
      <c s="25" t="s">
        <v>49</v>
      </c>
      <c s="30" t="s">
        <v>1986</v>
      </c>
      <c s="31" t="s">
        <v>121</v>
      </c>
      <c s="32">
        <v>15</v>
      </c>
      <c s="33">
        <v>0</v>
      </c>
      <c s="33">
        <f>ROUND(ROUND(H489,2)*ROUND(G489,3),2)</f>
      </c>
      <c s="31" t="s">
        <v>1075</v>
      </c>
      <c r="O489">
        <f>(I489*21)/100</f>
      </c>
      <c t="s">
        <v>23</v>
      </c>
    </row>
    <row r="490" spans="1:5" ht="12.75">
      <c r="A490" s="34" t="s">
        <v>53</v>
      </c>
      <c r="E490" s="35" t="s">
        <v>1986</v>
      </c>
    </row>
    <row r="491" spans="1:5" ht="12.75">
      <c r="A491" s="36" t="s">
        <v>55</v>
      </c>
      <c r="E491" s="37" t="s">
        <v>3008</v>
      </c>
    </row>
    <row r="492" spans="1:5" ht="12.75">
      <c r="A492" t="s">
        <v>56</v>
      </c>
      <c r="E492" s="35" t="s">
        <v>49</v>
      </c>
    </row>
    <row r="493" spans="1:16" ht="12.75">
      <c r="A493" s="25" t="s">
        <v>47</v>
      </c>
      <c s="29" t="s">
        <v>1648</v>
      </c>
      <c s="29" t="s">
        <v>1989</v>
      </c>
      <c s="25" t="s">
        <v>49</v>
      </c>
      <c s="30" t="s">
        <v>1990</v>
      </c>
      <c s="31" t="s">
        <v>121</v>
      </c>
      <c s="32">
        <v>8</v>
      </c>
      <c s="33">
        <v>0</v>
      </c>
      <c s="33">
        <f>ROUND(ROUND(H493,2)*ROUND(G493,3),2)</f>
      </c>
      <c s="31" t="s">
        <v>1075</v>
      </c>
      <c r="O493">
        <f>(I493*21)/100</f>
      </c>
      <c t="s">
        <v>23</v>
      </c>
    </row>
    <row r="494" spans="1:5" ht="12.75">
      <c r="A494" s="34" t="s">
        <v>53</v>
      </c>
      <c r="E494" s="35" t="s">
        <v>1990</v>
      </c>
    </row>
    <row r="495" spans="1:5" ht="12.75">
      <c r="A495" s="36" t="s">
        <v>55</v>
      </c>
      <c r="E495" s="37" t="s">
        <v>3012</v>
      </c>
    </row>
    <row r="496" spans="1:5" ht="12.75">
      <c r="A496" t="s">
        <v>56</v>
      </c>
      <c r="E496" s="35" t="s">
        <v>49</v>
      </c>
    </row>
    <row r="497" spans="1:16" ht="12.75">
      <c r="A497" s="25" t="s">
        <v>47</v>
      </c>
      <c s="29" t="s">
        <v>1651</v>
      </c>
      <c s="29" t="s">
        <v>2002</v>
      </c>
      <c s="25" t="s">
        <v>49</v>
      </c>
      <c s="30" t="s">
        <v>2003</v>
      </c>
      <c s="31" t="s">
        <v>142</v>
      </c>
      <c s="32">
        <v>320</v>
      </c>
      <c s="33">
        <v>0</v>
      </c>
      <c s="33">
        <f>ROUND(ROUND(H497,2)*ROUND(G497,3),2)</f>
      </c>
      <c s="31" t="s">
        <v>1075</v>
      </c>
      <c r="O497">
        <f>(I497*21)/100</f>
      </c>
      <c t="s">
        <v>23</v>
      </c>
    </row>
    <row r="498" spans="1:5" ht="12.75">
      <c r="A498" s="34" t="s">
        <v>53</v>
      </c>
      <c r="E498" s="35" t="s">
        <v>2004</v>
      </c>
    </row>
    <row r="499" spans="1:5" ht="12.75">
      <c r="A499" s="36" t="s">
        <v>55</v>
      </c>
      <c r="E499" s="37" t="s">
        <v>3015</v>
      </c>
    </row>
    <row r="500" spans="1:5" ht="12.75">
      <c r="A500" t="s">
        <v>56</v>
      </c>
      <c r="E500" s="35" t="s">
        <v>49</v>
      </c>
    </row>
    <row r="501" spans="1:16" ht="12.75">
      <c r="A501" s="25" t="s">
        <v>47</v>
      </c>
      <c s="29" t="s">
        <v>1654</v>
      </c>
      <c s="29" t="s">
        <v>2007</v>
      </c>
      <c s="25" t="s">
        <v>49</v>
      </c>
      <c s="30" t="s">
        <v>2008</v>
      </c>
      <c s="31" t="s">
        <v>142</v>
      </c>
      <c s="32">
        <v>150</v>
      </c>
      <c s="33">
        <v>0</v>
      </c>
      <c s="33">
        <f>ROUND(ROUND(H501,2)*ROUND(G501,3),2)</f>
      </c>
      <c s="31" t="s">
        <v>1075</v>
      </c>
      <c r="O501">
        <f>(I501*21)/100</f>
      </c>
      <c t="s">
        <v>23</v>
      </c>
    </row>
    <row r="502" spans="1:5" ht="12.75">
      <c r="A502" s="34" t="s">
        <v>53</v>
      </c>
      <c r="E502" s="35" t="s">
        <v>2009</v>
      </c>
    </row>
    <row r="503" spans="1:5" ht="12.75">
      <c r="A503" s="36" t="s">
        <v>55</v>
      </c>
      <c r="E503" s="37" t="s">
        <v>3016</v>
      </c>
    </row>
    <row r="504" spans="1:5" ht="12.75">
      <c r="A504" t="s">
        <v>56</v>
      </c>
      <c r="E504" s="35" t="s">
        <v>49</v>
      </c>
    </row>
    <row r="505" spans="1:18" ht="12.75" customHeight="1">
      <c r="A505" s="6" t="s">
        <v>45</v>
      </c>
      <c s="6"/>
      <c s="39" t="s">
        <v>40</v>
      </c>
      <c s="6"/>
      <c s="27" t="s">
        <v>2019</v>
      </c>
      <c s="6"/>
      <c s="6"/>
      <c s="6"/>
      <c s="40">
        <f>0+Q505</f>
      </c>
      <c s="6"/>
      <c r="O505">
        <f>0+R505</f>
      </c>
      <c r="Q505">
        <f>0+I506+I510+I514+I518</f>
      </c>
      <c>
        <f>0+O506+O510+O514+O518</f>
      </c>
    </row>
    <row r="506" spans="1:16" ht="12.75">
      <c r="A506" s="25" t="s">
        <v>47</v>
      </c>
      <c s="29" t="s">
        <v>1259</v>
      </c>
      <c s="29" t="s">
        <v>3017</v>
      </c>
      <c s="25" t="s">
        <v>49</v>
      </c>
      <c s="30" t="s">
        <v>3018</v>
      </c>
      <c s="31" t="s">
        <v>142</v>
      </c>
      <c s="32">
        <v>35.7</v>
      </c>
      <c s="33">
        <v>0</v>
      </c>
      <c s="33">
        <f>ROUND(ROUND(H506,2)*ROUND(G506,3),2)</f>
      </c>
      <c s="31" t="s">
        <v>1075</v>
      </c>
      <c r="O506">
        <f>(I506*21)/100</f>
      </c>
      <c t="s">
        <v>23</v>
      </c>
    </row>
    <row r="507" spans="1:5" ht="12.75">
      <c r="A507" s="34" t="s">
        <v>53</v>
      </c>
      <c r="E507" s="35" t="s">
        <v>3018</v>
      </c>
    </row>
    <row r="508" spans="1:5" ht="38.25">
      <c r="A508" s="36" t="s">
        <v>55</v>
      </c>
      <c r="E508" s="44" t="s">
        <v>3019</v>
      </c>
    </row>
    <row r="509" spans="1:5" ht="12.75">
      <c r="A509" t="s">
        <v>56</v>
      </c>
      <c r="E509" s="35" t="s">
        <v>49</v>
      </c>
    </row>
    <row r="510" spans="1:16" ht="25.5">
      <c r="A510" s="25" t="s">
        <v>47</v>
      </c>
      <c s="29" t="s">
        <v>1657</v>
      </c>
      <c s="29" t="s">
        <v>3020</v>
      </c>
      <c s="25" t="s">
        <v>49</v>
      </c>
      <c s="30" t="s">
        <v>3021</v>
      </c>
      <c s="31" t="s">
        <v>142</v>
      </c>
      <c s="32">
        <v>69</v>
      </c>
      <c s="33">
        <v>0</v>
      </c>
      <c s="33">
        <f>ROUND(ROUND(H510,2)*ROUND(G510,3),2)</f>
      </c>
      <c s="31" t="s">
        <v>1075</v>
      </c>
      <c r="O510">
        <f>(I510*21)/100</f>
      </c>
      <c t="s">
        <v>23</v>
      </c>
    </row>
    <row r="511" spans="1:5" ht="38.25">
      <c r="A511" s="34" t="s">
        <v>53</v>
      </c>
      <c r="E511" s="35" t="s">
        <v>3022</v>
      </c>
    </row>
    <row r="512" spans="1:5" ht="12.75">
      <c r="A512" s="36" t="s">
        <v>55</v>
      </c>
      <c r="E512" s="37" t="s">
        <v>49</v>
      </c>
    </row>
    <row r="513" spans="1:5" ht="12.75">
      <c r="A513" t="s">
        <v>56</v>
      </c>
      <c r="E513" s="35" t="s">
        <v>49</v>
      </c>
    </row>
    <row r="514" spans="1:16" ht="12.75">
      <c r="A514" s="25" t="s">
        <v>47</v>
      </c>
      <c s="29" t="s">
        <v>1660</v>
      </c>
      <c s="29" t="s">
        <v>3023</v>
      </c>
      <c s="25" t="s">
        <v>49</v>
      </c>
      <c s="30" t="s">
        <v>3024</v>
      </c>
      <c s="31" t="s">
        <v>51</v>
      </c>
      <c s="32">
        <v>1</v>
      </c>
      <c s="33">
        <v>0</v>
      </c>
      <c s="33">
        <f>ROUND(ROUND(H514,2)*ROUND(G514,3),2)</f>
      </c>
      <c s="31"/>
      <c r="O514">
        <f>(I514*21)/100</f>
      </c>
      <c t="s">
        <v>23</v>
      </c>
    </row>
    <row r="515" spans="1:5" ht="12.75">
      <c r="A515" s="34" t="s">
        <v>53</v>
      </c>
      <c r="E515" s="35" t="s">
        <v>3024</v>
      </c>
    </row>
    <row r="516" spans="1:5" ht="51">
      <c r="A516" s="36" t="s">
        <v>55</v>
      </c>
      <c r="E516" s="37" t="s">
        <v>3025</v>
      </c>
    </row>
    <row r="517" spans="1:5" ht="12.75">
      <c r="A517" t="s">
        <v>56</v>
      </c>
      <c r="E517" s="35" t="s">
        <v>49</v>
      </c>
    </row>
    <row r="518" spans="1:16" ht="12.75">
      <c r="A518" s="25" t="s">
        <v>47</v>
      </c>
      <c s="29" t="s">
        <v>1663</v>
      </c>
      <c s="29" t="s">
        <v>3026</v>
      </c>
      <c s="25" t="s">
        <v>49</v>
      </c>
      <c s="30" t="s">
        <v>3027</v>
      </c>
      <c s="31" t="s">
        <v>142</v>
      </c>
      <c s="32">
        <v>34</v>
      </c>
      <c s="33">
        <v>0</v>
      </c>
      <c s="33">
        <f>ROUND(ROUND(H518,2)*ROUND(G518,3),2)</f>
      </c>
      <c s="31" t="s">
        <v>1075</v>
      </c>
      <c r="O518">
        <f>(I518*21)/100</f>
      </c>
      <c t="s">
        <v>23</v>
      </c>
    </row>
    <row r="519" spans="1:5" ht="51">
      <c r="A519" s="34" t="s">
        <v>53</v>
      </c>
      <c r="E519" s="35" t="s">
        <v>3028</v>
      </c>
    </row>
    <row r="520" spans="1:5" ht="12.75">
      <c r="A520" s="36" t="s">
        <v>55</v>
      </c>
      <c r="E520" s="37" t="s">
        <v>49</v>
      </c>
    </row>
    <row r="521" spans="1:5" ht="12.75">
      <c r="A521" t="s">
        <v>56</v>
      </c>
      <c r="E521" s="35" t="s">
        <v>49</v>
      </c>
    </row>
    <row r="522" spans="1:18" ht="12.75" customHeight="1">
      <c r="A522" s="6" t="s">
        <v>45</v>
      </c>
      <c s="6"/>
      <c s="39" t="s">
        <v>2033</v>
      </c>
      <c s="6"/>
      <c s="27" t="s">
        <v>2034</v>
      </c>
      <c s="6"/>
      <c s="6"/>
      <c s="6"/>
      <c s="40">
        <f>0+Q522</f>
      </c>
      <c s="6"/>
      <c r="O522">
        <f>0+R522</f>
      </c>
      <c r="Q522">
        <f>0+I523+I527+I531+I535+I539+I543</f>
      </c>
      <c>
        <f>0+O523+O527+O531+O535+O539+O543</f>
      </c>
    </row>
    <row r="523" spans="1:16" ht="12.75">
      <c r="A523" s="25" t="s">
        <v>47</v>
      </c>
      <c s="29" t="s">
        <v>1666</v>
      </c>
      <c s="29" t="s">
        <v>2049</v>
      </c>
      <c s="25" t="s">
        <v>49</v>
      </c>
      <c s="30" t="s">
        <v>2050</v>
      </c>
      <c s="31" t="s">
        <v>104</v>
      </c>
      <c s="32">
        <v>87.812</v>
      </c>
      <c s="33">
        <v>0</v>
      </c>
      <c s="33">
        <f>ROUND(ROUND(H523,2)*ROUND(G523,3),2)</f>
      </c>
      <c s="31" t="s">
        <v>1075</v>
      </c>
      <c r="O523">
        <f>(I523*21)/100</f>
      </c>
      <c t="s">
        <v>23</v>
      </c>
    </row>
    <row r="524" spans="1:5" ht="25.5">
      <c r="A524" s="34" t="s">
        <v>53</v>
      </c>
      <c r="E524" s="35" t="s">
        <v>2051</v>
      </c>
    </row>
    <row r="525" spans="1:5" ht="12.75">
      <c r="A525" s="36" t="s">
        <v>55</v>
      </c>
      <c r="E525" s="37" t="s">
        <v>49</v>
      </c>
    </row>
    <row r="526" spans="1:5" ht="12.75">
      <c r="A526" t="s">
        <v>56</v>
      </c>
      <c r="E526" s="35" t="s">
        <v>49</v>
      </c>
    </row>
    <row r="527" spans="1:16" ht="12.75">
      <c r="A527" s="25" t="s">
        <v>47</v>
      </c>
      <c s="29" t="s">
        <v>1280</v>
      </c>
      <c s="29" t="s">
        <v>2053</v>
      </c>
      <c s="25" t="s">
        <v>49</v>
      </c>
      <c s="30" t="s">
        <v>2054</v>
      </c>
      <c s="31" t="s">
        <v>104</v>
      </c>
      <c s="32">
        <v>790.308</v>
      </c>
      <c s="33">
        <v>0</v>
      </c>
      <c s="33">
        <f>ROUND(ROUND(H527,2)*ROUND(G527,3),2)</f>
      </c>
      <c s="31" t="s">
        <v>1075</v>
      </c>
      <c r="O527">
        <f>(I527*21)/100</f>
      </c>
      <c t="s">
        <v>23</v>
      </c>
    </row>
    <row r="528" spans="1:5" ht="25.5">
      <c r="A528" s="34" t="s">
        <v>53</v>
      </c>
      <c r="E528" s="35" t="s">
        <v>2055</v>
      </c>
    </row>
    <row r="529" spans="1:5" ht="25.5">
      <c r="A529" s="36" t="s">
        <v>55</v>
      </c>
      <c r="E529" s="37" t="s">
        <v>3029</v>
      </c>
    </row>
    <row r="530" spans="1:5" ht="12.75">
      <c r="A530" t="s">
        <v>56</v>
      </c>
      <c r="E530" s="35" t="s">
        <v>49</v>
      </c>
    </row>
    <row r="531" spans="1:16" ht="12.75">
      <c r="A531" s="25" t="s">
        <v>47</v>
      </c>
      <c s="29" t="s">
        <v>1285</v>
      </c>
      <c s="29" t="s">
        <v>2736</v>
      </c>
      <c s="25" t="s">
        <v>49</v>
      </c>
      <c s="30" t="s">
        <v>2737</v>
      </c>
      <c s="31" t="s">
        <v>104</v>
      </c>
      <c s="32">
        <v>7.955</v>
      </c>
      <c s="33">
        <v>0</v>
      </c>
      <c s="33">
        <f>ROUND(ROUND(H531,2)*ROUND(G531,3),2)</f>
      </c>
      <c s="31" t="s">
        <v>1075</v>
      </c>
      <c r="O531">
        <f>(I531*21)/100</f>
      </c>
      <c t="s">
        <v>23</v>
      </c>
    </row>
    <row r="532" spans="1:5" ht="25.5">
      <c r="A532" s="34" t="s">
        <v>53</v>
      </c>
      <c r="E532" s="35" t="s">
        <v>2738</v>
      </c>
    </row>
    <row r="533" spans="1:5" ht="12.75">
      <c r="A533" s="36" t="s">
        <v>55</v>
      </c>
      <c r="E533" s="37" t="s">
        <v>3030</v>
      </c>
    </row>
    <row r="534" spans="1:5" ht="12.75">
      <c r="A534" t="s">
        <v>56</v>
      </c>
      <c r="E534" s="35" t="s">
        <v>49</v>
      </c>
    </row>
    <row r="535" spans="1:16" ht="12.75">
      <c r="A535" s="25" t="s">
        <v>47</v>
      </c>
      <c s="29" t="s">
        <v>1290</v>
      </c>
      <c s="29" t="s">
        <v>2739</v>
      </c>
      <c s="25" t="s">
        <v>49</v>
      </c>
      <c s="30" t="s">
        <v>2740</v>
      </c>
      <c s="31" t="s">
        <v>104</v>
      </c>
      <c s="32">
        <v>71.595</v>
      </c>
      <c s="33">
        <v>0</v>
      </c>
      <c s="33">
        <f>ROUND(ROUND(H535,2)*ROUND(G535,3),2)</f>
      </c>
      <c s="31" t="s">
        <v>1075</v>
      </c>
      <c r="O535">
        <f>(I535*21)/100</f>
      </c>
      <c t="s">
        <v>23</v>
      </c>
    </row>
    <row r="536" spans="1:5" ht="25.5">
      <c r="A536" s="34" t="s">
        <v>53</v>
      </c>
      <c r="E536" s="35" t="s">
        <v>2055</v>
      </c>
    </row>
    <row r="537" spans="1:5" ht="25.5">
      <c r="A537" s="36" t="s">
        <v>55</v>
      </c>
      <c r="E537" s="37" t="s">
        <v>3031</v>
      </c>
    </row>
    <row r="538" spans="1:5" ht="12.75">
      <c r="A538" t="s">
        <v>56</v>
      </c>
      <c r="E538" s="35" t="s">
        <v>49</v>
      </c>
    </row>
    <row r="539" spans="1:16" ht="25.5">
      <c r="A539" s="25" t="s">
        <v>47</v>
      </c>
      <c s="29" t="s">
        <v>1184</v>
      </c>
      <c s="29" t="s">
        <v>3032</v>
      </c>
      <c s="25" t="s">
        <v>49</v>
      </c>
      <c s="30" t="s">
        <v>3033</v>
      </c>
      <c s="31" t="s">
        <v>104</v>
      </c>
      <c s="32">
        <v>7.955</v>
      </c>
      <c s="33">
        <v>0</v>
      </c>
      <c s="33">
        <f>ROUND(ROUND(H539,2)*ROUND(G539,3),2)</f>
      </c>
      <c s="31" t="s">
        <v>1075</v>
      </c>
      <c r="O539">
        <f>(I539*21)/100</f>
      </c>
      <c t="s">
        <v>23</v>
      </c>
    </row>
    <row r="540" spans="1:5" ht="25.5">
      <c r="A540" s="34" t="s">
        <v>53</v>
      </c>
      <c r="E540" s="35" t="s">
        <v>3034</v>
      </c>
    </row>
    <row r="541" spans="1:5" ht="12.75">
      <c r="A541" s="36" t="s">
        <v>55</v>
      </c>
      <c r="E541" s="37" t="s">
        <v>49</v>
      </c>
    </row>
    <row r="542" spans="1:5" ht="12.75">
      <c r="A542" t="s">
        <v>56</v>
      </c>
      <c r="E542" s="35" t="s">
        <v>49</v>
      </c>
    </row>
    <row r="543" spans="1:16" ht="12.75">
      <c r="A543" s="25" t="s">
        <v>47</v>
      </c>
      <c s="29" t="s">
        <v>1188</v>
      </c>
      <c s="29" t="s">
        <v>2742</v>
      </c>
      <c s="25" t="s">
        <v>49</v>
      </c>
      <c s="30" t="s">
        <v>2743</v>
      </c>
      <c s="31" t="s">
        <v>104</v>
      </c>
      <c s="32">
        <v>87.812</v>
      </c>
      <c s="33">
        <v>0</v>
      </c>
      <c s="33">
        <f>ROUND(ROUND(H543,2)*ROUND(G543,3),2)</f>
      </c>
      <c s="31" t="s">
        <v>1075</v>
      </c>
      <c r="O543">
        <f>(I543*21)/100</f>
      </c>
      <c t="s">
        <v>23</v>
      </c>
    </row>
    <row r="544" spans="1:5" ht="25.5">
      <c r="A544" s="34" t="s">
        <v>53</v>
      </c>
      <c r="E544" s="35" t="s">
        <v>2744</v>
      </c>
    </row>
    <row r="545" spans="1:5" ht="12.75">
      <c r="A545" s="36" t="s">
        <v>55</v>
      </c>
      <c r="E545" s="37" t="s">
        <v>49</v>
      </c>
    </row>
    <row r="546" spans="1:5" ht="12.75">
      <c r="A546" t="s">
        <v>56</v>
      </c>
      <c r="E546" s="35" t="s">
        <v>49</v>
      </c>
    </row>
    <row r="547" spans="1:18" ht="12.75" customHeight="1">
      <c r="A547" s="6" t="s">
        <v>45</v>
      </c>
      <c s="6"/>
      <c s="39" t="s">
        <v>2061</v>
      </c>
      <c s="6"/>
      <c s="27" t="s">
        <v>2062</v>
      </c>
      <c s="6"/>
      <c s="6"/>
      <c s="6"/>
      <c s="40">
        <f>0+Q547</f>
      </c>
      <c s="6"/>
      <c r="O547">
        <f>0+R547</f>
      </c>
      <c r="Q547">
        <f>0+I548</f>
      </c>
      <c>
        <f>0+O548</f>
      </c>
    </row>
    <row r="548" spans="1:16" ht="12.75">
      <c r="A548" s="25" t="s">
        <v>47</v>
      </c>
      <c s="29" t="s">
        <v>1669</v>
      </c>
      <c s="29" t="s">
        <v>2064</v>
      </c>
      <c s="25" t="s">
        <v>49</v>
      </c>
      <c s="30" t="s">
        <v>2065</v>
      </c>
      <c s="31" t="s">
        <v>104</v>
      </c>
      <c s="32">
        <v>32</v>
      </c>
      <c s="33">
        <v>0</v>
      </c>
      <c s="33">
        <f>ROUND(ROUND(H548,2)*ROUND(G548,3),2)</f>
      </c>
      <c s="31" t="s">
        <v>1075</v>
      </c>
      <c r="O548">
        <f>(I548*21)/100</f>
      </c>
      <c t="s">
        <v>23</v>
      </c>
    </row>
    <row r="549" spans="1:5" ht="25.5">
      <c r="A549" s="34" t="s">
        <v>53</v>
      </c>
      <c r="E549" s="35" t="s">
        <v>2066</v>
      </c>
    </row>
    <row r="550" spans="1:5" ht="12.75">
      <c r="A550" s="36" t="s">
        <v>55</v>
      </c>
      <c r="E550" s="37" t="s">
        <v>49</v>
      </c>
    </row>
    <row r="551" spans="1:5" ht="12.75">
      <c r="A551" t="s">
        <v>56</v>
      </c>
      <c r="E55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f>
      </c>
      <c t="s">
        <v>22</v>
      </c>
    </row>
    <row r="3" spans="1:16" ht="15" customHeight="1">
      <c r="A3" t="s">
        <v>12</v>
      </c>
      <c s="12" t="s">
        <v>14</v>
      </c>
      <c s="13" t="s">
        <v>15</v>
      </c>
      <c s="1"/>
      <c s="14" t="s">
        <v>16</v>
      </c>
      <c s="1"/>
      <c s="9"/>
      <c s="8" t="s">
        <v>100</v>
      </c>
      <c s="41">
        <f>0+I8+I17+I38</f>
      </c>
      <c s="10"/>
      <c r="O3" t="s">
        <v>19</v>
      </c>
      <c t="s">
        <v>23</v>
      </c>
    </row>
    <row r="4" spans="1:16" ht="15" customHeight="1">
      <c r="A4" t="s">
        <v>17</v>
      </c>
      <c s="16" t="s">
        <v>18</v>
      </c>
      <c s="17" t="s">
        <v>100</v>
      </c>
      <c s="6"/>
      <c s="18" t="s">
        <v>101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1056.36</v>
      </c>
      <c s="33">
        <v>0</v>
      </c>
      <c s="33">
        <f>ROUND(ROUND(H9,2)*ROUND(G9,3),2)</f>
      </c>
      <c s="31" t="s">
        <v>105</v>
      </c>
      <c r="O9">
        <f>(I9*21)/100</f>
      </c>
      <c t="s">
        <v>23</v>
      </c>
    </row>
    <row r="10" spans="1:5" ht="12.75">
      <c r="A10" s="34" t="s">
        <v>53</v>
      </c>
      <c r="E10" s="35" t="s">
        <v>106</v>
      </c>
    </row>
    <row r="11" spans="1:5" ht="12.75">
      <c r="A11" s="36" t="s">
        <v>55</v>
      </c>
      <c r="E11" s="37" t="s">
        <v>107</v>
      </c>
    </row>
    <row r="12" spans="1:5" ht="25.5">
      <c r="A12" t="s">
        <v>56</v>
      </c>
      <c r="E12" s="35" t="s">
        <v>108</v>
      </c>
    </row>
    <row r="13" spans="1:16" ht="12.75">
      <c r="A13" s="25" t="s">
        <v>47</v>
      </c>
      <c s="29" t="s">
        <v>23</v>
      </c>
      <c s="29" t="s">
        <v>109</v>
      </c>
      <c s="25" t="s">
        <v>49</v>
      </c>
      <c s="30" t="s">
        <v>110</v>
      </c>
      <c s="31" t="s">
        <v>104</v>
      </c>
      <c s="32">
        <v>9.2</v>
      </c>
      <c s="33">
        <v>0</v>
      </c>
      <c s="33">
        <f>ROUND(ROUND(H13,2)*ROUND(G13,3),2)</f>
      </c>
      <c s="31" t="s">
        <v>52</v>
      </c>
      <c r="O13">
        <f>(I13*21)/100</f>
      </c>
      <c t="s">
        <v>23</v>
      </c>
    </row>
    <row r="14" spans="1:5" ht="12.75">
      <c r="A14" s="34" t="s">
        <v>53</v>
      </c>
      <c r="E14" s="35" t="s">
        <v>111</v>
      </c>
    </row>
    <row r="15" spans="1:5" ht="25.5">
      <c r="A15" s="36" t="s">
        <v>55</v>
      </c>
      <c r="E15" s="37" t="s">
        <v>112</v>
      </c>
    </row>
    <row r="16" spans="1:5" ht="25.5">
      <c r="A16" t="s">
        <v>56</v>
      </c>
      <c r="E16" s="35" t="s">
        <v>108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114</v>
      </c>
      <c s="25" t="s">
        <v>49</v>
      </c>
      <c s="30" t="s">
        <v>115</v>
      </c>
      <c s="31" t="s">
        <v>116</v>
      </c>
      <c s="32">
        <v>160</v>
      </c>
      <c s="33">
        <v>0</v>
      </c>
      <c s="33">
        <f>ROUND(ROUND(H18,2)*ROUND(G18,3),2)</f>
      </c>
      <c s="31" t="s">
        <v>52</v>
      </c>
      <c r="O18">
        <f>(I18*21)/100</f>
      </c>
      <c t="s">
        <v>23</v>
      </c>
    </row>
    <row r="19" spans="1:5" ht="12.75">
      <c r="A19" s="34" t="s">
        <v>53</v>
      </c>
      <c r="E19" s="35" t="s">
        <v>49</v>
      </c>
    </row>
    <row r="20" spans="1:5" ht="25.5">
      <c r="A20" s="36" t="s">
        <v>55</v>
      </c>
      <c r="E20" s="37" t="s">
        <v>117</v>
      </c>
    </row>
    <row r="21" spans="1:5" ht="38.25">
      <c r="A21" t="s">
        <v>56</v>
      </c>
      <c r="E21" s="35" t="s">
        <v>118</v>
      </c>
    </row>
    <row r="22" spans="1:16" ht="12.75">
      <c r="A22" s="25" t="s">
        <v>47</v>
      </c>
      <c s="29" t="s">
        <v>33</v>
      </c>
      <c s="29" t="s">
        <v>119</v>
      </c>
      <c s="25" t="s">
        <v>49</v>
      </c>
      <c s="30" t="s">
        <v>120</v>
      </c>
      <c s="31" t="s">
        <v>121</v>
      </c>
      <c s="32">
        <v>9</v>
      </c>
      <c s="33">
        <v>0</v>
      </c>
      <c s="33">
        <f>ROUND(ROUND(H22,2)*ROUND(G22,3),2)</f>
      </c>
      <c s="31" t="s">
        <v>52</v>
      </c>
      <c r="O22">
        <f>(I22*21)/100</f>
      </c>
      <c t="s">
        <v>23</v>
      </c>
    </row>
    <row r="23" spans="1:5" ht="12.75">
      <c r="A23" s="34" t="s">
        <v>53</v>
      </c>
      <c r="E23" s="35" t="s">
        <v>49</v>
      </c>
    </row>
    <row r="24" spans="1:5" ht="25.5">
      <c r="A24" s="36" t="s">
        <v>55</v>
      </c>
      <c r="E24" s="37" t="s">
        <v>122</v>
      </c>
    </row>
    <row r="25" spans="1:5" ht="114.75">
      <c r="A25" t="s">
        <v>56</v>
      </c>
      <c r="E25" s="35" t="s">
        <v>123</v>
      </c>
    </row>
    <row r="26" spans="1:16" ht="12.75">
      <c r="A26" s="25" t="s">
        <v>47</v>
      </c>
      <c s="29" t="s">
        <v>35</v>
      </c>
      <c s="29" t="s">
        <v>124</v>
      </c>
      <c s="25" t="s">
        <v>49</v>
      </c>
      <c s="30" t="s">
        <v>125</v>
      </c>
      <c s="31" t="s">
        <v>126</v>
      </c>
      <c s="32">
        <v>528.18</v>
      </c>
      <c s="33">
        <v>0</v>
      </c>
      <c s="33">
        <f>ROUND(ROUND(H26,2)*ROUND(G26,3),2)</f>
      </c>
      <c s="31" t="s">
        <v>52</v>
      </c>
      <c r="O26">
        <f>(I26*21)/100</f>
      </c>
      <c t="s">
        <v>23</v>
      </c>
    </row>
    <row r="27" spans="1:5" ht="12.75">
      <c r="A27" s="34" t="s">
        <v>53</v>
      </c>
      <c r="E27" s="35" t="s">
        <v>127</v>
      </c>
    </row>
    <row r="28" spans="1:5" ht="12.75">
      <c r="A28" s="36" t="s">
        <v>55</v>
      </c>
      <c r="E28" s="37" t="s">
        <v>128</v>
      </c>
    </row>
    <row r="29" spans="1:5" ht="38.25">
      <c r="A29" t="s">
        <v>56</v>
      </c>
      <c r="E29" s="35" t="s">
        <v>129</v>
      </c>
    </row>
    <row r="30" spans="1:16" ht="12.75">
      <c r="A30" s="25" t="s">
        <v>47</v>
      </c>
      <c s="29" t="s">
        <v>37</v>
      </c>
      <c s="29" t="s">
        <v>130</v>
      </c>
      <c s="25" t="s">
        <v>49</v>
      </c>
      <c s="30" t="s">
        <v>131</v>
      </c>
      <c s="31" t="s">
        <v>126</v>
      </c>
      <c s="32">
        <v>528.18</v>
      </c>
      <c s="33">
        <v>0</v>
      </c>
      <c s="33">
        <f>ROUND(ROUND(H30,2)*ROUND(G30,3),2)</f>
      </c>
      <c s="31" t="s">
        <v>52</v>
      </c>
      <c r="O30">
        <f>(I30*21)/100</f>
      </c>
      <c t="s">
        <v>23</v>
      </c>
    </row>
    <row r="31" spans="1:5" ht="12.75">
      <c r="A31" s="34" t="s">
        <v>53</v>
      </c>
      <c r="E31" s="35" t="s">
        <v>132</v>
      </c>
    </row>
    <row r="32" spans="1:5" ht="12.75">
      <c r="A32" s="36" t="s">
        <v>55</v>
      </c>
      <c r="E32" s="37" t="s">
        <v>133</v>
      </c>
    </row>
    <row r="33" spans="1:5" ht="191.25">
      <c r="A33" t="s">
        <v>56</v>
      </c>
      <c r="E33" s="35" t="s">
        <v>134</v>
      </c>
    </row>
    <row r="34" spans="1:16" ht="12.75">
      <c r="A34" s="25" t="s">
        <v>47</v>
      </c>
      <c s="29" t="s">
        <v>73</v>
      </c>
      <c s="29" t="s">
        <v>135</v>
      </c>
      <c s="25" t="s">
        <v>49</v>
      </c>
      <c s="30" t="s">
        <v>136</v>
      </c>
      <c s="31" t="s">
        <v>116</v>
      </c>
      <c s="32">
        <v>40</v>
      </c>
      <c s="33">
        <v>0</v>
      </c>
      <c s="33">
        <f>ROUND(ROUND(H34,2)*ROUND(G34,3),2)</f>
      </c>
      <c s="31" t="s">
        <v>52</v>
      </c>
      <c r="O34">
        <f>(I34*21)/100</f>
      </c>
      <c t="s">
        <v>23</v>
      </c>
    </row>
    <row r="35" spans="1:5" ht="12.75">
      <c r="A35" s="34" t="s">
        <v>53</v>
      </c>
      <c r="E35" s="35" t="s">
        <v>49</v>
      </c>
    </row>
    <row r="36" spans="1:5" ht="25.5">
      <c r="A36" s="36" t="s">
        <v>55</v>
      </c>
      <c r="E36" s="37" t="s">
        <v>137</v>
      </c>
    </row>
    <row r="37" spans="1:5" ht="38.25">
      <c r="A37" t="s">
        <v>56</v>
      </c>
      <c r="E37" s="35" t="s">
        <v>138</v>
      </c>
    </row>
    <row r="38" spans="1:18" ht="12.75" customHeight="1">
      <c r="A38" s="6" t="s">
        <v>45</v>
      </c>
      <c s="6"/>
      <c s="39" t="s">
        <v>40</v>
      </c>
      <c s="6"/>
      <c s="27" t="s">
        <v>139</v>
      </c>
      <c s="6"/>
      <c s="6"/>
      <c s="6"/>
      <c s="40">
        <f>0+Q38</f>
      </c>
      <c s="6"/>
      <c r="O38">
        <f>0+R38</f>
      </c>
      <c r="Q38">
        <f>0+I39</f>
      </c>
      <c>
        <f>0+O39</f>
      </c>
    </row>
    <row r="39" spans="1:16" ht="12.75">
      <c r="A39" s="25" t="s">
        <v>47</v>
      </c>
      <c s="29" t="s">
        <v>77</v>
      </c>
      <c s="29" t="s">
        <v>140</v>
      </c>
      <c s="25" t="s">
        <v>49</v>
      </c>
      <c s="30" t="s">
        <v>141</v>
      </c>
      <c s="31" t="s">
        <v>142</v>
      </c>
      <c s="32">
        <v>40</v>
      </c>
      <c s="33">
        <v>0</v>
      </c>
      <c s="33">
        <f>ROUND(ROUND(H39,2)*ROUND(G39,3),2)</f>
      </c>
      <c s="31" t="s">
        <v>52</v>
      </c>
      <c r="O39">
        <f>(I39*21)/100</f>
      </c>
      <c t="s">
        <v>23</v>
      </c>
    </row>
    <row r="40" spans="1:5" ht="51">
      <c r="A40" s="34" t="s">
        <v>53</v>
      </c>
      <c r="E40" s="35" t="s">
        <v>143</v>
      </c>
    </row>
    <row r="41" spans="1:5" ht="12.75">
      <c r="A41" s="36" t="s">
        <v>55</v>
      </c>
      <c r="E41" s="37" t="s">
        <v>49</v>
      </c>
    </row>
    <row r="42" spans="1:5" ht="114.75">
      <c r="A42" t="s">
        <v>56</v>
      </c>
      <c r="E42" s="35" t="s">
        <v>144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0+O8+O65+O78+O95+O132+O169+O202+O215+O336+O349+O362</f>
      </c>
      <c t="s">
        <v>22</v>
      </c>
    </row>
    <row r="3" spans="1:16" ht="15" customHeight="1">
      <c r="A3" t="s">
        <v>12</v>
      </c>
      <c s="12" t="s">
        <v>14</v>
      </c>
      <c s="13" t="s">
        <v>15</v>
      </c>
      <c s="1"/>
      <c s="14" t="s">
        <v>16</v>
      </c>
      <c s="1"/>
      <c s="9"/>
      <c s="8" t="s">
        <v>3035</v>
      </c>
      <c s="41">
        <f>0+I8+I65+I78+I95+I132+I169+I202+I215+I336+I349+I362</f>
      </c>
      <c s="10"/>
      <c r="O3" t="s">
        <v>19</v>
      </c>
      <c t="s">
        <v>23</v>
      </c>
    </row>
    <row r="4" spans="1:16" ht="15" customHeight="1">
      <c r="A4" t="s">
        <v>17</v>
      </c>
      <c s="16" t="s">
        <v>18</v>
      </c>
      <c s="17" t="s">
        <v>3035</v>
      </c>
      <c s="6"/>
      <c s="18" t="s">
        <v>3036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f>
      </c>
      <c>
        <f>0+O9+O13+O17+O21+O25+O29+O33+O37+O41+O45+O49+O53+O57+O61</f>
      </c>
    </row>
    <row r="9" spans="1:16" ht="12.75">
      <c r="A9" s="25" t="s">
        <v>47</v>
      </c>
      <c s="29" t="s">
        <v>29</v>
      </c>
      <c s="29" t="s">
        <v>1076</v>
      </c>
      <c s="25" t="s">
        <v>49</v>
      </c>
      <c s="30" t="s">
        <v>1077</v>
      </c>
      <c s="31" t="s">
        <v>116</v>
      </c>
      <c s="32">
        <v>25</v>
      </c>
      <c s="33">
        <v>0</v>
      </c>
      <c s="33">
        <f>ROUND(ROUND(H9,2)*ROUND(G9,3),2)</f>
      </c>
      <c s="31" t="s">
        <v>1075</v>
      </c>
      <c r="O9">
        <f>(I9*21)/100</f>
      </c>
      <c t="s">
        <v>23</v>
      </c>
    </row>
    <row r="10" spans="1:5" ht="38.25">
      <c r="A10" s="34" t="s">
        <v>53</v>
      </c>
      <c r="E10" s="35" t="s">
        <v>1078</v>
      </c>
    </row>
    <row r="11" spans="1:5" ht="25.5">
      <c r="A11" s="36" t="s">
        <v>55</v>
      </c>
      <c r="E11" s="37" t="s">
        <v>3037</v>
      </c>
    </row>
    <row r="12" spans="1:5" ht="12.75">
      <c r="A12" t="s">
        <v>56</v>
      </c>
      <c r="E12" s="35" t="s">
        <v>49</v>
      </c>
    </row>
    <row r="13" spans="1:16" ht="12.75">
      <c r="A13" s="25" t="s">
        <v>47</v>
      </c>
      <c s="29" t="s">
        <v>23</v>
      </c>
      <c s="29" t="s">
        <v>1098</v>
      </c>
      <c s="25" t="s">
        <v>49</v>
      </c>
      <c s="30" t="s">
        <v>1099</v>
      </c>
      <c s="31" t="s">
        <v>142</v>
      </c>
      <c s="32">
        <v>3</v>
      </c>
      <c s="33">
        <v>0</v>
      </c>
      <c s="33">
        <f>ROUND(ROUND(H13,2)*ROUND(G13,3),2)</f>
      </c>
      <c s="31" t="s">
        <v>1075</v>
      </c>
      <c r="O13">
        <f>(I13*21)/100</f>
      </c>
      <c t="s">
        <v>23</v>
      </c>
    </row>
    <row r="14" spans="1:5" ht="63.75">
      <c r="A14" s="34" t="s">
        <v>53</v>
      </c>
      <c r="E14" s="35" t="s">
        <v>1100</v>
      </c>
    </row>
    <row r="15" spans="1:5" ht="12.75">
      <c r="A15" s="36" t="s">
        <v>55</v>
      </c>
      <c r="E15" s="37" t="s">
        <v>2748</v>
      </c>
    </row>
    <row r="16" spans="1:5" ht="12.75">
      <c r="A16" t="s">
        <v>56</v>
      </c>
      <c r="E16" s="35" t="s">
        <v>49</v>
      </c>
    </row>
    <row r="17" spans="1:16" ht="25.5">
      <c r="A17" s="25" t="s">
        <v>47</v>
      </c>
      <c s="29" t="s">
        <v>22</v>
      </c>
      <c s="29" t="s">
        <v>3038</v>
      </c>
      <c s="25" t="s">
        <v>49</v>
      </c>
      <c s="30" t="s">
        <v>3039</v>
      </c>
      <c s="31" t="s">
        <v>126</v>
      </c>
      <c s="32">
        <v>37.308</v>
      </c>
      <c s="33">
        <v>0</v>
      </c>
      <c s="33">
        <f>ROUND(ROUND(H17,2)*ROUND(G17,3),2)</f>
      </c>
      <c s="31" t="s">
        <v>1075</v>
      </c>
      <c r="O17">
        <f>(I17*21)/100</f>
      </c>
      <c t="s">
        <v>23</v>
      </c>
    </row>
    <row r="18" spans="1:5" ht="38.25">
      <c r="A18" s="34" t="s">
        <v>53</v>
      </c>
      <c r="E18" s="35" t="s">
        <v>3040</v>
      </c>
    </row>
    <row r="19" spans="1:5" ht="63.75">
      <c r="A19" s="36" t="s">
        <v>55</v>
      </c>
      <c r="E19" s="37" t="s">
        <v>3041</v>
      </c>
    </row>
    <row r="20" spans="1:5" ht="12.75">
      <c r="A20" t="s">
        <v>56</v>
      </c>
      <c r="E20" s="35" t="s">
        <v>49</v>
      </c>
    </row>
    <row r="21" spans="1:16" ht="12.75">
      <c r="A21" s="25" t="s">
        <v>47</v>
      </c>
      <c s="29" t="s">
        <v>33</v>
      </c>
      <c s="29" t="s">
        <v>1122</v>
      </c>
      <c s="25" t="s">
        <v>49</v>
      </c>
      <c s="30" t="s">
        <v>1123</v>
      </c>
      <c s="31" t="s">
        <v>116</v>
      </c>
      <c s="32">
        <v>12.48</v>
      </c>
      <c s="33">
        <v>0</v>
      </c>
      <c s="33">
        <f>ROUND(ROUND(H21,2)*ROUND(G21,3),2)</f>
      </c>
      <c s="31" t="s">
        <v>1075</v>
      </c>
      <c r="O21">
        <f>(I21*21)/100</f>
      </c>
      <c t="s">
        <v>23</v>
      </c>
    </row>
    <row r="22" spans="1:5" ht="25.5">
      <c r="A22" s="34" t="s">
        <v>53</v>
      </c>
      <c r="E22" s="35" t="s">
        <v>1124</v>
      </c>
    </row>
    <row r="23" spans="1:5" ht="12.75">
      <c r="A23" s="36" t="s">
        <v>55</v>
      </c>
      <c r="E23" s="37" t="s">
        <v>3042</v>
      </c>
    </row>
    <row r="24" spans="1:5" ht="12.75">
      <c r="A24" t="s">
        <v>56</v>
      </c>
      <c r="E24" s="35" t="s">
        <v>49</v>
      </c>
    </row>
    <row r="25" spans="1:16" ht="12.75">
      <c r="A25" s="25" t="s">
        <v>47</v>
      </c>
      <c s="29" t="s">
        <v>35</v>
      </c>
      <c s="29" t="s">
        <v>1126</v>
      </c>
      <c s="25" t="s">
        <v>49</v>
      </c>
      <c s="30" t="s">
        <v>1127</v>
      </c>
      <c s="31" t="s">
        <v>116</v>
      </c>
      <c s="32">
        <v>34.364</v>
      </c>
      <c s="33">
        <v>0</v>
      </c>
      <c s="33">
        <f>ROUND(ROUND(H25,2)*ROUND(G25,3),2)</f>
      </c>
      <c s="31" t="s">
        <v>1075</v>
      </c>
      <c r="O25">
        <f>(I25*21)/100</f>
      </c>
      <c t="s">
        <v>23</v>
      </c>
    </row>
    <row r="26" spans="1:5" ht="25.5">
      <c r="A26" s="34" t="s">
        <v>53</v>
      </c>
      <c r="E26" s="35" t="s">
        <v>1128</v>
      </c>
    </row>
    <row r="27" spans="1:5" ht="12.75">
      <c r="A27" s="36" t="s">
        <v>55</v>
      </c>
      <c r="E27" s="37" t="s">
        <v>3043</v>
      </c>
    </row>
    <row r="28" spans="1:5" ht="12.75">
      <c r="A28" t="s">
        <v>56</v>
      </c>
      <c r="E28" s="35" t="s">
        <v>49</v>
      </c>
    </row>
    <row r="29" spans="1:16" ht="12.75">
      <c r="A29" s="25" t="s">
        <v>47</v>
      </c>
      <c s="29" t="s">
        <v>37</v>
      </c>
      <c s="29" t="s">
        <v>1130</v>
      </c>
      <c s="25" t="s">
        <v>49</v>
      </c>
      <c s="30" t="s">
        <v>1131</v>
      </c>
      <c s="31" t="s">
        <v>116</v>
      </c>
      <c s="32">
        <v>12.48</v>
      </c>
      <c s="33">
        <v>0</v>
      </c>
      <c s="33">
        <f>ROUND(ROUND(H29,2)*ROUND(G29,3),2)</f>
      </c>
      <c s="31" t="s">
        <v>1075</v>
      </c>
      <c r="O29">
        <f>(I29*21)/100</f>
      </c>
      <c t="s">
        <v>23</v>
      </c>
    </row>
    <row r="30" spans="1:5" ht="25.5">
      <c r="A30" s="34" t="s">
        <v>53</v>
      </c>
      <c r="E30" s="35" t="s">
        <v>1132</v>
      </c>
    </row>
    <row r="31" spans="1:5" ht="12.75">
      <c r="A31" s="36" t="s">
        <v>55</v>
      </c>
      <c r="E31" s="37" t="s">
        <v>49</v>
      </c>
    </row>
    <row r="32" spans="1:5" ht="12.75">
      <c r="A32" t="s">
        <v>56</v>
      </c>
      <c r="E32" s="35" t="s">
        <v>49</v>
      </c>
    </row>
    <row r="33" spans="1:16" ht="12.75">
      <c r="A33" s="25" t="s">
        <v>47</v>
      </c>
      <c s="29" t="s">
        <v>73</v>
      </c>
      <c s="29" t="s">
        <v>1133</v>
      </c>
      <c s="25" t="s">
        <v>49</v>
      </c>
      <c s="30" t="s">
        <v>1134</v>
      </c>
      <c s="31" t="s">
        <v>116</v>
      </c>
      <c s="32">
        <v>34.364</v>
      </c>
      <c s="33">
        <v>0</v>
      </c>
      <c s="33">
        <f>ROUND(ROUND(H33,2)*ROUND(G33,3),2)</f>
      </c>
      <c s="31" t="s">
        <v>1075</v>
      </c>
      <c r="O33">
        <f>(I33*21)/100</f>
      </c>
      <c t="s">
        <v>23</v>
      </c>
    </row>
    <row r="34" spans="1:5" ht="25.5">
      <c r="A34" s="34" t="s">
        <v>53</v>
      </c>
      <c r="E34" s="35" t="s">
        <v>1135</v>
      </c>
    </row>
    <row r="35" spans="1:5" ht="12.75">
      <c r="A35" s="36" t="s">
        <v>55</v>
      </c>
      <c r="E35" s="37" t="s">
        <v>49</v>
      </c>
    </row>
    <row r="36" spans="1:5" ht="12.75">
      <c r="A36" t="s">
        <v>56</v>
      </c>
      <c r="E36" s="35" t="s">
        <v>49</v>
      </c>
    </row>
    <row r="37" spans="1:16" ht="25.5">
      <c r="A37" s="25" t="s">
        <v>47</v>
      </c>
      <c s="29" t="s">
        <v>77</v>
      </c>
      <c s="29" t="s">
        <v>1153</v>
      </c>
      <c s="25" t="s">
        <v>49</v>
      </c>
      <c s="30" t="s">
        <v>1154</v>
      </c>
      <c s="31" t="s">
        <v>126</v>
      </c>
      <c s="32">
        <v>37.308</v>
      </c>
      <c s="33">
        <v>0</v>
      </c>
      <c s="33">
        <f>ROUND(ROUND(H37,2)*ROUND(G37,3),2)</f>
      </c>
      <c s="31" t="s">
        <v>1075</v>
      </c>
      <c r="O37">
        <f>(I37*21)/100</f>
      </c>
      <c t="s">
        <v>23</v>
      </c>
    </row>
    <row r="38" spans="1:5" ht="38.25">
      <c r="A38" s="34" t="s">
        <v>53</v>
      </c>
      <c r="E38" s="35" t="s">
        <v>1155</v>
      </c>
    </row>
    <row r="39" spans="1:5" ht="25.5">
      <c r="A39" s="36" t="s">
        <v>55</v>
      </c>
      <c r="E39" s="37" t="s">
        <v>3044</v>
      </c>
    </row>
    <row r="40" spans="1:5" ht="12.75">
      <c r="A40" t="s">
        <v>56</v>
      </c>
      <c r="E40" s="35" t="s">
        <v>49</v>
      </c>
    </row>
    <row r="41" spans="1:16" ht="25.5">
      <c r="A41" s="25" t="s">
        <v>47</v>
      </c>
      <c s="29" t="s">
        <v>40</v>
      </c>
      <c s="29" t="s">
        <v>1161</v>
      </c>
      <c s="25" t="s">
        <v>49</v>
      </c>
      <c s="30" t="s">
        <v>1162</v>
      </c>
      <c s="31" t="s">
        <v>104</v>
      </c>
      <c s="32">
        <v>74.616</v>
      </c>
      <c s="33">
        <v>0</v>
      </c>
      <c s="33">
        <f>ROUND(ROUND(H41,2)*ROUND(G41,3),2)</f>
      </c>
      <c s="31" t="s">
        <v>1075</v>
      </c>
      <c r="O41">
        <f>(I41*21)/100</f>
      </c>
      <c t="s">
        <v>23</v>
      </c>
    </row>
    <row r="42" spans="1:5" ht="25.5">
      <c r="A42" s="34" t="s">
        <v>53</v>
      </c>
      <c r="E42" s="35" t="s">
        <v>1163</v>
      </c>
    </row>
    <row r="43" spans="1:5" ht="12.75">
      <c r="A43" s="36" t="s">
        <v>55</v>
      </c>
      <c r="E43" s="37" t="s">
        <v>3045</v>
      </c>
    </row>
    <row r="44" spans="1:5" ht="12.75">
      <c r="A44" t="s">
        <v>56</v>
      </c>
      <c r="E44" s="35" t="s">
        <v>49</v>
      </c>
    </row>
    <row r="45" spans="1:16" ht="12.75">
      <c r="A45" s="25" t="s">
        <v>47</v>
      </c>
      <c s="29" t="s">
        <v>42</v>
      </c>
      <c s="29" t="s">
        <v>1165</v>
      </c>
      <c s="25" t="s">
        <v>49</v>
      </c>
      <c s="30" t="s">
        <v>1166</v>
      </c>
      <c s="31" t="s">
        <v>126</v>
      </c>
      <c s="32">
        <v>37.308</v>
      </c>
      <c s="33">
        <v>0</v>
      </c>
      <c s="33">
        <f>ROUND(ROUND(H45,2)*ROUND(G45,3),2)</f>
      </c>
      <c s="31" t="s">
        <v>1075</v>
      </c>
      <c r="O45">
        <f>(I45*21)/100</f>
      </c>
      <c t="s">
        <v>23</v>
      </c>
    </row>
    <row r="46" spans="1:5" ht="25.5">
      <c r="A46" s="34" t="s">
        <v>53</v>
      </c>
      <c r="E46" s="35" t="s">
        <v>1167</v>
      </c>
    </row>
    <row r="47" spans="1:5" ht="12.75">
      <c r="A47" s="36" t="s">
        <v>55</v>
      </c>
      <c r="E47" s="37" t="s">
        <v>3046</v>
      </c>
    </row>
    <row r="48" spans="1:5" ht="12.75">
      <c r="A48" t="s">
        <v>56</v>
      </c>
      <c r="E48" s="35" t="s">
        <v>49</v>
      </c>
    </row>
    <row r="49" spans="1:16" ht="12.75">
      <c r="A49" s="25" t="s">
        <v>47</v>
      </c>
      <c s="29" t="s">
        <v>44</v>
      </c>
      <c s="29" t="s">
        <v>1169</v>
      </c>
      <c s="25" t="s">
        <v>49</v>
      </c>
      <c s="30" t="s">
        <v>1170</v>
      </c>
      <c s="31" t="s">
        <v>126</v>
      </c>
      <c s="32">
        <v>26.542</v>
      </c>
      <c s="33">
        <v>0</v>
      </c>
      <c s="33">
        <f>ROUND(ROUND(H49,2)*ROUND(G49,3),2)</f>
      </c>
      <c s="31" t="s">
        <v>1075</v>
      </c>
      <c r="O49">
        <f>(I49*21)/100</f>
      </c>
      <c t="s">
        <v>23</v>
      </c>
    </row>
    <row r="50" spans="1:5" ht="25.5">
      <c r="A50" s="34" t="s">
        <v>53</v>
      </c>
      <c r="E50" s="35" t="s">
        <v>1171</v>
      </c>
    </row>
    <row r="51" spans="1:5" ht="76.5">
      <c r="A51" s="36" t="s">
        <v>55</v>
      </c>
      <c r="E51" s="37" t="s">
        <v>3047</v>
      </c>
    </row>
    <row r="52" spans="1:5" ht="12.75">
      <c r="A52" t="s">
        <v>56</v>
      </c>
      <c r="E52" s="35" t="s">
        <v>49</v>
      </c>
    </row>
    <row r="53" spans="1:16" ht="12.75">
      <c r="A53" s="25" t="s">
        <v>47</v>
      </c>
      <c s="29" t="s">
        <v>89</v>
      </c>
      <c s="29" t="s">
        <v>1173</v>
      </c>
      <c s="25" t="s">
        <v>49</v>
      </c>
      <c s="30" t="s">
        <v>1174</v>
      </c>
      <c s="31" t="s">
        <v>126</v>
      </c>
      <c s="32">
        <v>2.244</v>
      </c>
      <c s="33">
        <v>0</v>
      </c>
      <c s="33">
        <f>ROUND(ROUND(H53,2)*ROUND(G53,3),2)</f>
      </c>
      <c s="31" t="s">
        <v>1075</v>
      </c>
      <c r="O53">
        <f>(I53*21)/100</f>
      </c>
      <c t="s">
        <v>23</v>
      </c>
    </row>
    <row r="54" spans="1:5" ht="38.25">
      <c r="A54" s="34" t="s">
        <v>53</v>
      </c>
      <c r="E54" s="35" t="s">
        <v>1175</v>
      </c>
    </row>
    <row r="55" spans="1:5" ht="12.75">
      <c r="A55" s="36" t="s">
        <v>55</v>
      </c>
      <c r="E55" s="37" t="s">
        <v>3048</v>
      </c>
    </row>
    <row r="56" spans="1:5" ht="12.75">
      <c r="A56" t="s">
        <v>56</v>
      </c>
      <c r="E56" s="35" t="s">
        <v>49</v>
      </c>
    </row>
    <row r="57" spans="1:16" ht="12.75">
      <c r="A57" s="25" t="s">
        <v>47</v>
      </c>
      <c s="29" t="s">
        <v>266</v>
      </c>
      <c s="29" t="s">
        <v>1185</v>
      </c>
      <c s="25" t="s">
        <v>49</v>
      </c>
      <c s="30" t="s">
        <v>1186</v>
      </c>
      <c s="31" t="s">
        <v>104</v>
      </c>
      <c s="32">
        <v>4.533</v>
      </c>
      <c s="33">
        <v>0</v>
      </c>
      <c s="33">
        <f>ROUND(ROUND(H57,2)*ROUND(G57,3),2)</f>
      </c>
      <c s="31" t="s">
        <v>1075</v>
      </c>
      <c r="O57">
        <f>(I57*21)/100</f>
      </c>
      <c t="s">
        <v>23</v>
      </c>
    </row>
    <row r="58" spans="1:5" ht="12.75">
      <c r="A58" s="34" t="s">
        <v>53</v>
      </c>
      <c r="E58" s="35" t="s">
        <v>1186</v>
      </c>
    </row>
    <row r="59" spans="1:5" ht="12.75">
      <c r="A59" s="36" t="s">
        <v>55</v>
      </c>
      <c r="E59" s="37" t="s">
        <v>3049</v>
      </c>
    </row>
    <row r="60" spans="1:5" ht="12.75">
      <c r="A60" t="s">
        <v>56</v>
      </c>
      <c r="E60" s="35" t="s">
        <v>49</v>
      </c>
    </row>
    <row r="61" spans="1:16" ht="12.75">
      <c r="A61" s="25" t="s">
        <v>47</v>
      </c>
      <c s="29" t="s">
        <v>273</v>
      </c>
      <c s="29" t="s">
        <v>1189</v>
      </c>
      <c s="25" t="s">
        <v>49</v>
      </c>
      <c s="30" t="s">
        <v>1191</v>
      </c>
      <c s="31" t="s">
        <v>104</v>
      </c>
      <c s="32">
        <v>53.615</v>
      </c>
      <c s="33">
        <v>0</v>
      </c>
      <c s="33">
        <f>ROUND(ROUND(H61,2)*ROUND(G61,3),2)</f>
      </c>
      <c s="31" t="s">
        <v>1075</v>
      </c>
      <c r="O61">
        <f>(I61*21)/100</f>
      </c>
      <c t="s">
        <v>23</v>
      </c>
    </row>
    <row r="62" spans="1:5" ht="12.75">
      <c r="A62" s="34" t="s">
        <v>53</v>
      </c>
      <c r="E62" s="35" t="s">
        <v>1191</v>
      </c>
    </row>
    <row r="63" spans="1:5" ht="12.75">
      <c r="A63" s="36" t="s">
        <v>55</v>
      </c>
      <c r="E63" s="37" t="s">
        <v>3050</v>
      </c>
    </row>
    <row r="64" spans="1:5" ht="12.75">
      <c r="A64" t="s">
        <v>56</v>
      </c>
      <c r="E64" s="35" t="s">
        <v>49</v>
      </c>
    </row>
    <row r="65" spans="1:18" ht="12.75" customHeight="1">
      <c r="A65" s="6" t="s">
        <v>45</v>
      </c>
      <c s="6"/>
      <c s="39" t="s">
        <v>33</v>
      </c>
      <c s="6"/>
      <c s="27" t="s">
        <v>272</v>
      </c>
      <c s="6"/>
      <c s="6"/>
      <c s="6"/>
      <c s="40">
        <f>0+Q65</f>
      </c>
      <c s="6"/>
      <c r="O65">
        <f>0+R65</f>
      </c>
      <c r="Q65">
        <f>0+I66+I70+I74</f>
      </c>
      <c>
        <f>0+O66+O70+O74</f>
      </c>
    </row>
    <row r="66" spans="1:16" ht="12.75">
      <c r="A66" s="25" t="s">
        <v>47</v>
      </c>
      <c s="29" t="s">
        <v>225</v>
      </c>
      <c s="29" t="s">
        <v>1250</v>
      </c>
      <c s="25" t="s">
        <v>49</v>
      </c>
      <c s="30" t="s">
        <v>1251</v>
      </c>
      <c s="31" t="s">
        <v>126</v>
      </c>
      <c s="32">
        <v>0.66</v>
      </c>
      <c s="33">
        <v>0</v>
      </c>
      <c s="33">
        <f>ROUND(ROUND(H66,2)*ROUND(G66,3),2)</f>
      </c>
      <c s="31" t="s">
        <v>1075</v>
      </c>
      <c r="O66">
        <f>(I66*21)/100</f>
      </c>
      <c t="s">
        <v>23</v>
      </c>
    </row>
    <row r="67" spans="1:5" ht="25.5">
      <c r="A67" s="34" t="s">
        <v>53</v>
      </c>
      <c r="E67" s="35" t="s">
        <v>1252</v>
      </c>
    </row>
    <row r="68" spans="1:5" ht="12.75">
      <c r="A68" s="36" t="s">
        <v>55</v>
      </c>
      <c r="E68" s="37" t="s">
        <v>3051</v>
      </c>
    </row>
    <row r="69" spans="1:5" ht="12.75">
      <c r="A69" t="s">
        <v>56</v>
      </c>
      <c r="E69" s="35" t="s">
        <v>49</v>
      </c>
    </row>
    <row r="70" spans="1:16" ht="25.5">
      <c r="A70" s="25" t="s">
        <v>47</v>
      </c>
      <c s="29" t="s">
        <v>231</v>
      </c>
      <c s="29" t="s">
        <v>1255</v>
      </c>
      <c s="25" t="s">
        <v>49</v>
      </c>
      <c s="30" t="s">
        <v>1256</v>
      </c>
      <c s="31" t="s">
        <v>126</v>
      </c>
      <c s="32">
        <v>0.378</v>
      </c>
      <c s="33">
        <v>0</v>
      </c>
      <c s="33">
        <f>ROUND(ROUND(H70,2)*ROUND(G70,3),2)</f>
      </c>
      <c s="31" t="s">
        <v>1075</v>
      </c>
      <c r="O70">
        <f>(I70*21)/100</f>
      </c>
      <c t="s">
        <v>23</v>
      </c>
    </row>
    <row r="71" spans="1:5" ht="38.25">
      <c r="A71" s="34" t="s">
        <v>53</v>
      </c>
      <c r="E71" s="35" t="s">
        <v>1257</v>
      </c>
    </row>
    <row r="72" spans="1:5" ht="25.5">
      <c r="A72" s="36" t="s">
        <v>55</v>
      </c>
      <c r="E72" s="37" t="s">
        <v>3052</v>
      </c>
    </row>
    <row r="73" spans="1:5" ht="12.75">
      <c r="A73" t="s">
        <v>56</v>
      </c>
      <c r="E73" s="35" t="s">
        <v>49</v>
      </c>
    </row>
    <row r="74" spans="1:16" ht="12.75">
      <c r="A74" s="25" t="s">
        <v>47</v>
      </c>
      <c s="29" t="s">
        <v>237</v>
      </c>
      <c s="29" t="s">
        <v>1270</v>
      </c>
      <c s="25" t="s">
        <v>49</v>
      </c>
      <c s="30" t="s">
        <v>1271</v>
      </c>
      <c s="31" t="s">
        <v>116</v>
      </c>
      <c s="32">
        <v>0.756</v>
      </c>
      <c s="33">
        <v>0</v>
      </c>
      <c s="33">
        <f>ROUND(ROUND(H74,2)*ROUND(G74,3),2)</f>
      </c>
      <c s="31" t="s">
        <v>1075</v>
      </c>
      <c r="O74">
        <f>(I74*21)/100</f>
      </c>
      <c t="s">
        <v>23</v>
      </c>
    </row>
    <row r="75" spans="1:5" ht="25.5">
      <c r="A75" s="34" t="s">
        <v>53</v>
      </c>
      <c r="E75" s="35" t="s">
        <v>1272</v>
      </c>
    </row>
    <row r="76" spans="1:5" ht="25.5">
      <c r="A76" s="36" t="s">
        <v>55</v>
      </c>
      <c r="E76" s="37" t="s">
        <v>3053</v>
      </c>
    </row>
    <row r="77" spans="1:5" ht="12.75">
      <c r="A77" t="s">
        <v>56</v>
      </c>
      <c r="E77" s="35" t="s">
        <v>49</v>
      </c>
    </row>
    <row r="78" spans="1:18" ht="12.75" customHeight="1">
      <c r="A78" s="6" t="s">
        <v>45</v>
      </c>
      <c s="6"/>
      <c s="39" t="s">
        <v>35</v>
      </c>
      <c s="6"/>
      <c s="27" t="s">
        <v>1279</v>
      </c>
      <c s="6"/>
      <c s="6"/>
      <c s="6"/>
      <c s="40">
        <f>0+Q78</f>
      </c>
      <c s="6"/>
      <c r="O78">
        <f>0+R78</f>
      </c>
      <c r="Q78">
        <f>0+I79+I83+I87+I91</f>
      </c>
      <c>
        <f>0+O79+O83+O87+O91</f>
      </c>
    </row>
    <row r="79" spans="1:16" ht="12.75">
      <c r="A79" s="25" t="s">
        <v>47</v>
      </c>
      <c s="29" t="s">
        <v>256</v>
      </c>
      <c s="29" t="s">
        <v>2769</v>
      </c>
      <c s="25" t="s">
        <v>49</v>
      </c>
      <c s="30" t="s">
        <v>2770</v>
      </c>
      <c s="31" t="s">
        <v>116</v>
      </c>
      <c s="32">
        <v>25</v>
      </c>
      <c s="33">
        <v>0</v>
      </c>
      <c s="33">
        <f>ROUND(ROUND(H79,2)*ROUND(G79,3),2)</f>
      </c>
      <c s="31" t="s">
        <v>1075</v>
      </c>
      <c r="O79">
        <f>(I79*21)/100</f>
      </c>
      <c t="s">
        <v>23</v>
      </c>
    </row>
    <row r="80" spans="1:5" ht="25.5">
      <c r="A80" s="34" t="s">
        <v>53</v>
      </c>
      <c r="E80" s="35" t="s">
        <v>2771</v>
      </c>
    </row>
    <row r="81" spans="1:5" ht="25.5">
      <c r="A81" s="36" t="s">
        <v>55</v>
      </c>
      <c r="E81" s="37" t="s">
        <v>3054</v>
      </c>
    </row>
    <row r="82" spans="1:5" ht="12.75">
      <c r="A82" t="s">
        <v>56</v>
      </c>
      <c r="E82" s="35" t="s">
        <v>49</v>
      </c>
    </row>
    <row r="83" spans="1:16" ht="12.75">
      <c r="A83" s="25" t="s">
        <v>47</v>
      </c>
      <c s="29" t="s">
        <v>260</v>
      </c>
      <c s="29" t="s">
        <v>2773</v>
      </c>
      <c s="25" t="s">
        <v>49</v>
      </c>
      <c s="30" t="s">
        <v>2774</v>
      </c>
      <c s="31" t="s">
        <v>116</v>
      </c>
      <c s="32">
        <v>25</v>
      </c>
      <c s="33">
        <v>0</v>
      </c>
      <c s="33">
        <f>ROUND(ROUND(H83,2)*ROUND(G83,3),2)</f>
      </c>
      <c s="31" t="s">
        <v>1075</v>
      </c>
      <c r="O83">
        <f>(I83*21)/100</f>
      </c>
      <c t="s">
        <v>23</v>
      </c>
    </row>
    <row r="84" spans="1:5" ht="25.5">
      <c r="A84" s="34" t="s">
        <v>53</v>
      </c>
      <c r="E84" s="35" t="s">
        <v>2775</v>
      </c>
    </row>
    <row r="85" spans="1:5" ht="25.5">
      <c r="A85" s="36" t="s">
        <v>55</v>
      </c>
      <c r="E85" s="37" t="s">
        <v>3054</v>
      </c>
    </row>
    <row r="86" spans="1:5" ht="12.75">
      <c r="A86" t="s">
        <v>56</v>
      </c>
      <c r="E86" s="35" t="s">
        <v>49</v>
      </c>
    </row>
    <row r="87" spans="1:16" ht="12.75">
      <c r="A87" s="25" t="s">
        <v>47</v>
      </c>
      <c s="29" t="s">
        <v>278</v>
      </c>
      <c s="29" t="s">
        <v>3055</v>
      </c>
      <c s="25" t="s">
        <v>49</v>
      </c>
      <c s="30" t="s">
        <v>3056</v>
      </c>
      <c s="31" t="s">
        <v>116</v>
      </c>
      <c s="32">
        <v>7.725</v>
      </c>
      <c s="33">
        <v>0</v>
      </c>
      <c s="33">
        <f>ROUND(ROUND(H87,2)*ROUND(G87,3),2)</f>
      </c>
      <c s="31" t="s">
        <v>1075</v>
      </c>
      <c r="O87">
        <f>(I87*21)/100</f>
      </c>
      <c t="s">
        <v>23</v>
      </c>
    </row>
    <row r="88" spans="1:5" ht="12.75">
      <c r="A88" s="34" t="s">
        <v>53</v>
      </c>
      <c r="E88" s="35" t="s">
        <v>3056</v>
      </c>
    </row>
    <row r="89" spans="1:5" ht="38.25">
      <c r="A89" s="36" t="s">
        <v>55</v>
      </c>
      <c r="E89" s="37" t="s">
        <v>3057</v>
      </c>
    </row>
    <row r="90" spans="1:5" ht="12.75">
      <c r="A90" t="s">
        <v>56</v>
      </c>
      <c r="E90" s="35" t="s">
        <v>49</v>
      </c>
    </row>
    <row r="91" spans="1:16" ht="12.75">
      <c r="A91" s="25" t="s">
        <v>47</v>
      </c>
      <c s="29" t="s">
        <v>284</v>
      </c>
      <c s="29" t="s">
        <v>1299</v>
      </c>
      <c s="25" t="s">
        <v>49</v>
      </c>
      <c s="30" t="s">
        <v>1300</v>
      </c>
      <c s="31" t="s">
        <v>116</v>
      </c>
      <c s="32">
        <v>25</v>
      </c>
      <c s="33">
        <v>0</v>
      </c>
      <c s="33">
        <f>ROUND(ROUND(H91,2)*ROUND(G91,3),2)</f>
      </c>
      <c s="31" t="s">
        <v>1075</v>
      </c>
      <c r="O91">
        <f>(I91*21)/100</f>
      </c>
      <c t="s">
        <v>23</v>
      </c>
    </row>
    <row r="92" spans="1:5" ht="51">
      <c r="A92" s="34" t="s">
        <v>53</v>
      </c>
      <c r="E92" s="35" t="s">
        <v>1301</v>
      </c>
    </row>
    <row r="93" spans="1:5" ht="12.75">
      <c r="A93" s="36" t="s">
        <v>55</v>
      </c>
      <c r="E93" s="37" t="s">
        <v>3058</v>
      </c>
    </row>
    <row r="94" spans="1:5" ht="12.75">
      <c r="A94" t="s">
        <v>56</v>
      </c>
      <c r="E94" s="35" t="s">
        <v>49</v>
      </c>
    </row>
    <row r="95" spans="1:18" ht="12.75" customHeight="1">
      <c r="A95" s="6" t="s">
        <v>45</v>
      </c>
      <c s="6"/>
      <c s="39" t="s">
        <v>37</v>
      </c>
      <c s="6"/>
      <c s="27" t="s">
        <v>1303</v>
      </c>
      <c s="6"/>
      <c s="6"/>
      <c s="6"/>
      <c s="40">
        <f>0+Q95</f>
      </c>
      <c s="6"/>
      <c r="O95">
        <f>0+R95</f>
      </c>
      <c r="Q95">
        <f>0+I96+I100+I104+I108+I112+I116+I120+I124+I128</f>
      </c>
      <c>
        <f>0+O96+O100+O104+O108+O112+O116+O120+O124+O128</f>
      </c>
    </row>
    <row r="96" spans="1:16" ht="25.5">
      <c r="A96" s="25" t="s">
        <v>47</v>
      </c>
      <c s="29" t="s">
        <v>290</v>
      </c>
      <c s="29" t="s">
        <v>1305</v>
      </c>
      <c s="25" t="s">
        <v>49</v>
      </c>
      <c s="30" t="s">
        <v>1306</v>
      </c>
      <c s="31" t="s">
        <v>116</v>
      </c>
      <c s="32">
        <v>1.08</v>
      </c>
      <c s="33">
        <v>0</v>
      </c>
      <c s="33">
        <f>ROUND(ROUND(H96,2)*ROUND(G96,3),2)</f>
      </c>
      <c s="31" t="s">
        <v>1075</v>
      </c>
      <c r="O96">
        <f>(I96*21)/100</f>
      </c>
      <c t="s">
        <v>23</v>
      </c>
    </row>
    <row r="97" spans="1:5" ht="38.25">
      <c r="A97" s="34" t="s">
        <v>53</v>
      </c>
      <c r="E97" s="35" t="s">
        <v>1307</v>
      </c>
    </row>
    <row r="98" spans="1:5" ht="25.5">
      <c r="A98" s="36" t="s">
        <v>55</v>
      </c>
      <c r="E98" s="37" t="s">
        <v>3059</v>
      </c>
    </row>
    <row r="99" spans="1:5" ht="12.75">
      <c r="A99" t="s">
        <v>56</v>
      </c>
      <c r="E99" s="35" t="s">
        <v>49</v>
      </c>
    </row>
    <row r="100" spans="1:16" ht="25.5">
      <c r="A100" s="25" t="s">
        <v>47</v>
      </c>
      <c s="29" t="s">
        <v>294</v>
      </c>
      <c s="29" t="s">
        <v>1310</v>
      </c>
      <c s="25" t="s">
        <v>49</v>
      </c>
      <c s="30" t="s">
        <v>1311</v>
      </c>
      <c s="31" t="s">
        <v>116</v>
      </c>
      <c s="32">
        <v>8.01</v>
      </c>
      <c s="33">
        <v>0</v>
      </c>
      <c s="33">
        <f>ROUND(ROUND(H100,2)*ROUND(G100,3),2)</f>
      </c>
      <c s="31" t="s">
        <v>1075</v>
      </c>
      <c r="O100">
        <f>(I100*21)/100</f>
      </c>
      <c t="s">
        <v>23</v>
      </c>
    </row>
    <row r="101" spans="1:5" ht="38.25">
      <c r="A101" s="34" t="s">
        <v>53</v>
      </c>
      <c r="E101" s="35" t="s">
        <v>1312</v>
      </c>
    </row>
    <row r="102" spans="1:5" ht="51">
      <c r="A102" s="36" t="s">
        <v>55</v>
      </c>
      <c r="E102" s="37" t="s">
        <v>3060</v>
      </c>
    </row>
    <row r="103" spans="1:5" ht="12.75">
      <c r="A103" t="s">
        <v>56</v>
      </c>
      <c r="E103" s="35" t="s">
        <v>49</v>
      </c>
    </row>
    <row r="104" spans="1:16" ht="25.5">
      <c r="A104" s="25" t="s">
        <v>47</v>
      </c>
      <c s="29" t="s">
        <v>300</v>
      </c>
      <c s="29" t="s">
        <v>1315</v>
      </c>
      <c s="25" t="s">
        <v>49</v>
      </c>
      <c s="30" t="s">
        <v>1316</v>
      </c>
      <c s="31" t="s">
        <v>126</v>
      </c>
      <c s="32">
        <v>0.203</v>
      </c>
      <c s="33">
        <v>0</v>
      </c>
      <c s="33">
        <f>ROUND(ROUND(H104,2)*ROUND(G104,3),2)</f>
      </c>
      <c s="31" t="s">
        <v>1075</v>
      </c>
      <c r="O104">
        <f>(I104*21)/100</f>
      </c>
      <c t="s">
        <v>23</v>
      </c>
    </row>
    <row r="105" spans="1:5" ht="25.5">
      <c r="A105" s="34" t="s">
        <v>53</v>
      </c>
      <c r="E105" s="35" t="s">
        <v>1317</v>
      </c>
    </row>
    <row r="106" spans="1:5" ht="25.5">
      <c r="A106" s="36" t="s">
        <v>55</v>
      </c>
      <c r="E106" s="37" t="s">
        <v>3061</v>
      </c>
    </row>
    <row r="107" spans="1:5" ht="12.75">
      <c r="A107" t="s">
        <v>56</v>
      </c>
      <c r="E107" s="35" t="s">
        <v>49</v>
      </c>
    </row>
    <row r="108" spans="1:16" ht="25.5">
      <c r="A108" s="25" t="s">
        <v>47</v>
      </c>
      <c s="29" t="s">
        <v>303</v>
      </c>
      <c s="29" t="s">
        <v>1320</v>
      </c>
      <c s="25" t="s">
        <v>49</v>
      </c>
      <c s="30" t="s">
        <v>1321</v>
      </c>
      <c s="31" t="s">
        <v>126</v>
      </c>
      <c s="32">
        <v>0.27</v>
      </c>
      <c s="33">
        <v>0</v>
      </c>
      <c s="33">
        <f>ROUND(ROUND(H108,2)*ROUND(G108,3),2)</f>
      </c>
      <c s="31" t="s">
        <v>1075</v>
      </c>
      <c r="O108">
        <f>(I108*21)/100</f>
      </c>
      <c t="s">
        <v>23</v>
      </c>
    </row>
    <row r="109" spans="1:5" ht="25.5">
      <c r="A109" s="34" t="s">
        <v>53</v>
      </c>
      <c r="E109" s="35" t="s">
        <v>1322</v>
      </c>
    </row>
    <row r="110" spans="1:5" ht="25.5">
      <c r="A110" s="36" t="s">
        <v>55</v>
      </c>
      <c r="E110" s="37" t="s">
        <v>3062</v>
      </c>
    </row>
    <row r="111" spans="1:5" ht="12.75">
      <c r="A111" t="s">
        <v>56</v>
      </c>
      <c r="E111" s="35" t="s">
        <v>49</v>
      </c>
    </row>
    <row r="112" spans="1:16" ht="12.75">
      <c r="A112" s="25" t="s">
        <v>47</v>
      </c>
      <c s="29" t="s">
        <v>307</v>
      </c>
      <c s="29" t="s">
        <v>1325</v>
      </c>
      <c s="25" t="s">
        <v>49</v>
      </c>
      <c s="30" t="s">
        <v>1326</v>
      </c>
      <c s="31" t="s">
        <v>116</v>
      </c>
      <c s="32">
        <v>0.06</v>
      </c>
      <c s="33">
        <v>0</v>
      </c>
      <c s="33">
        <f>ROUND(ROUND(H112,2)*ROUND(G112,3),2)</f>
      </c>
      <c s="31" t="s">
        <v>1075</v>
      </c>
      <c r="O112">
        <f>(I112*21)/100</f>
      </c>
      <c t="s">
        <v>23</v>
      </c>
    </row>
    <row r="113" spans="1:5" ht="12.75">
      <c r="A113" s="34" t="s">
        <v>53</v>
      </c>
      <c r="E113" s="35" t="s">
        <v>1327</v>
      </c>
    </row>
    <row r="114" spans="1:5" ht="25.5">
      <c r="A114" s="36" t="s">
        <v>55</v>
      </c>
      <c r="E114" s="37" t="s">
        <v>3063</v>
      </c>
    </row>
    <row r="115" spans="1:5" ht="12.75">
      <c r="A115" t="s">
        <v>56</v>
      </c>
      <c r="E115" s="35" t="s">
        <v>49</v>
      </c>
    </row>
    <row r="116" spans="1:16" ht="12.75">
      <c r="A116" s="25" t="s">
        <v>47</v>
      </c>
      <c s="29" t="s">
        <v>312</v>
      </c>
      <c s="29" t="s">
        <v>1330</v>
      </c>
      <c s="25" t="s">
        <v>49</v>
      </c>
      <c s="30" t="s">
        <v>1331</v>
      </c>
      <c s="31" t="s">
        <v>116</v>
      </c>
      <c s="32">
        <v>0.06</v>
      </c>
      <c s="33">
        <v>0</v>
      </c>
      <c s="33">
        <f>ROUND(ROUND(H116,2)*ROUND(G116,3),2)</f>
      </c>
      <c s="31" t="s">
        <v>1075</v>
      </c>
      <c r="O116">
        <f>(I116*21)/100</f>
      </c>
      <c t="s">
        <v>23</v>
      </c>
    </row>
    <row r="117" spans="1:5" ht="12.75">
      <c r="A117" s="34" t="s">
        <v>53</v>
      </c>
      <c r="E117" s="35" t="s">
        <v>1332</v>
      </c>
    </row>
    <row r="118" spans="1:5" ht="12.75">
      <c r="A118" s="36" t="s">
        <v>55</v>
      </c>
      <c r="E118" s="37" t="s">
        <v>49</v>
      </c>
    </row>
    <row r="119" spans="1:5" ht="12.75">
      <c r="A119" t="s">
        <v>56</v>
      </c>
      <c r="E119" s="35" t="s">
        <v>49</v>
      </c>
    </row>
    <row r="120" spans="1:16" ht="12.75">
      <c r="A120" s="25" t="s">
        <v>47</v>
      </c>
      <c s="29" t="s">
        <v>315</v>
      </c>
      <c s="29" t="s">
        <v>1334</v>
      </c>
      <c s="25" t="s">
        <v>49</v>
      </c>
      <c s="30" t="s">
        <v>1335</v>
      </c>
      <c s="31" t="s">
        <v>116</v>
      </c>
      <c s="32">
        <v>1.08</v>
      </c>
      <c s="33">
        <v>0</v>
      </c>
      <c s="33">
        <f>ROUND(ROUND(H120,2)*ROUND(G120,3),2)</f>
      </c>
      <c s="31" t="s">
        <v>1075</v>
      </c>
      <c r="O120">
        <f>(I120*21)/100</f>
      </c>
      <c t="s">
        <v>23</v>
      </c>
    </row>
    <row r="121" spans="1:5" ht="25.5">
      <c r="A121" s="34" t="s">
        <v>53</v>
      </c>
      <c r="E121" s="35" t="s">
        <v>1336</v>
      </c>
    </row>
    <row r="122" spans="1:5" ht="25.5">
      <c r="A122" s="36" t="s">
        <v>55</v>
      </c>
      <c r="E122" s="37" t="s">
        <v>3064</v>
      </c>
    </row>
    <row r="123" spans="1:5" ht="12.75">
      <c r="A123" t="s">
        <v>56</v>
      </c>
      <c r="E123" s="35" t="s">
        <v>49</v>
      </c>
    </row>
    <row r="124" spans="1:16" ht="12.75">
      <c r="A124" s="25" t="s">
        <v>47</v>
      </c>
      <c s="29" t="s">
        <v>321</v>
      </c>
      <c s="29" t="s">
        <v>1339</v>
      </c>
      <c s="25" t="s">
        <v>49</v>
      </c>
      <c s="30" t="s">
        <v>1340</v>
      </c>
      <c s="31" t="s">
        <v>116</v>
      </c>
      <c s="32">
        <v>1.08</v>
      </c>
      <c s="33">
        <v>0</v>
      </c>
      <c s="33">
        <f>ROUND(ROUND(H124,2)*ROUND(G124,3),2)</f>
      </c>
      <c s="31" t="s">
        <v>1075</v>
      </c>
      <c r="O124">
        <f>(I124*21)/100</f>
      </c>
      <c t="s">
        <v>23</v>
      </c>
    </row>
    <row r="125" spans="1:5" ht="12.75">
      <c r="A125" s="34" t="s">
        <v>53</v>
      </c>
      <c r="E125" s="35" t="s">
        <v>1341</v>
      </c>
    </row>
    <row r="126" spans="1:5" ht="25.5">
      <c r="A126" s="36" t="s">
        <v>55</v>
      </c>
      <c r="E126" s="37" t="s">
        <v>3065</v>
      </c>
    </row>
    <row r="127" spans="1:5" ht="12.75">
      <c r="A127" t="s">
        <v>56</v>
      </c>
      <c r="E127" s="35" t="s">
        <v>49</v>
      </c>
    </row>
    <row r="128" spans="1:16" ht="12.75">
      <c r="A128" s="25" t="s">
        <v>47</v>
      </c>
      <c s="29" t="s">
        <v>326</v>
      </c>
      <c s="29" t="s">
        <v>1344</v>
      </c>
      <c s="25" t="s">
        <v>49</v>
      </c>
      <c s="30" t="s">
        <v>1345</v>
      </c>
      <c s="31" t="s">
        <v>116</v>
      </c>
      <c s="32">
        <v>2.7</v>
      </c>
      <c s="33">
        <v>0</v>
      </c>
      <c s="33">
        <f>ROUND(ROUND(H128,2)*ROUND(G128,3),2)</f>
      </c>
      <c s="31" t="s">
        <v>1075</v>
      </c>
      <c r="O128">
        <f>(I128*21)/100</f>
      </c>
      <c t="s">
        <v>23</v>
      </c>
    </row>
    <row r="129" spans="1:5" ht="12.75">
      <c r="A129" s="34" t="s">
        <v>53</v>
      </c>
      <c r="E129" s="35" t="s">
        <v>1346</v>
      </c>
    </row>
    <row r="130" spans="1:5" ht="25.5">
      <c r="A130" s="36" t="s">
        <v>55</v>
      </c>
      <c r="E130" s="37" t="s">
        <v>3066</v>
      </c>
    </row>
    <row r="131" spans="1:5" ht="12.75">
      <c r="A131" t="s">
        <v>56</v>
      </c>
      <c r="E131" s="35" t="s">
        <v>49</v>
      </c>
    </row>
    <row r="132" spans="1:18" ht="12.75" customHeight="1">
      <c r="A132" s="6" t="s">
        <v>45</v>
      </c>
      <c s="6"/>
      <c s="39" t="s">
        <v>1348</v>
      </c>
      <c s="6"/>
      <c s="27" t="s">
        <v>1349</v>
      </c>
      <c s="6"/>
      <c s="6"/>
      <c s="6"/>
      <c s="40">
        <f>0+Q132</f>
      </c>
      <c s="6"/>
      <c r="O132">
        <f>0+R132</f>
      </c>
      <c r="Q132">
        <f>0+I133+I137+I141+I145+I149+I153+I157+I161+I165</f>
      </c>
      <c>
        <f>0+O133+O137+O141+O145+O149+O153+O157+O161+O165</f>
      </c>
    </row>
    <row r="133" spans="1:16" ht="12.75">
      <c r="A133" s="25" t="s">
        <v>47</v>
      </c>
      <c s="29" t="s">
        <v>94</v>
      </c>
      <c s="29" t="s">
        <v>1350</v>
      </c>
      <c s="25" t="s">
        <v>49</v>
      </c>
      <c s="30" t="s">
        <v>1351</v>
      </c>
      <c s="31" t="s">
        <v>116</v>
      </c>
      <c s="32">
        <v>25.179</v>
      </c>
      <c s="33">
        <v>0</v>
      </c>
      <c s="33">
        <f>ROUND(ROUND(H133,2)*ROUND(G133,3),2)</f>
      </c>
      <c s="31" t="s">
        <v>1075</v>
      </c>
      <c r="O133">
        <f>(I133*21)/100</f>
      </c>
      <c t="s">
        <v>23</v>
      </c>
    </row>
    <row r="134" spans="1:5" ht="12.75">
      <c r="A134" s="34" t="s">
        <v>53</v>
      </c>
      <c r="E134" s="35" t="s">
        <v>1352</v>
      </c>
    </row>
    <row r="135" spans="1:5" ht="25.5">
      <c r="A135" s="36" t="s">
        <v>55</v>
      </c>
      <c r="E135" s="37" t="s">
        <v>3067</v>
      </c>
    </row>
    <row r="136" spans="1:5" ht="12.75">
      <c r="A136" t="s">
        <v>56</v>
      </c>
      <c r="E136" s="35" t="s">
        <v>49</v>
      </c>
    </row>
    <row r="137" spans="1:16" ht="12.75">
      <c r="A137" s="25" t="s">
        <v>47</v>
      </c>
      <c s="29" t="s">
        <v>330</v>
      </c>
      <c s="29" t="s">
        <v>1355</v>
      </c>
      <c s="25" t="s">
        <v>49</v>
      </c>
      <c s="30" t="s">
        <v>1356</v>
      </c>
      <c s="31" t="s">
        <v>116</v>
      </c>
      <c s="32">
        <v>45.46</v>
      </c>
      <c s="33">
        <v>0</v>
      </c>
      <c s="33">
        <f>ROUND(ROUND(H137,2)*ROUND(G137,3),2)</f>
      </c>
      <c s="31" t="s">
        <v>1075</v>
      </c>
      <c r="O137">
        <f>(I137*21)/100</f>
      </c>
      <c t="s">
        <v>23</v>
      </c>
    </row>
    <row r="138" spans="1:5" ht="12.75">
      <c r="A138" s="34" t="s">
        <v>53</v>
      </c>
      <c r="E138" s="35" t="s">
        <v>1357</v>
      </c>
    </row>
    <row r="139" spans="1:5" ht="25.5">
      <c r="A139" s="36" t="s">
        <v>55</v>
      </c>
      <c r="E139" s="37" t="s">
        <v>3068</v>
      </c>
    </row>
    <row r="140" spans="1:5" ht="12.75">
      <c r="A140" t="s">
        <v>56</v>
      </c>
      <c r="E140" s="35" t="s">
        <v>49</v>
      </c>
    </row>
    <row r="141" spans="1:16" ht="12.75">
      <c r="A141" s="25" t="s">
        <v>47</v>
      </c>
      <c s="29" t="s">
        <v>336</v>
      </c>
      <c s="29" t="s">
        <v>2205</v>
      </c>
      <c s="25" t="s">
        <v>49</v>
      </c>
      <c s="30" t="s">
        <v>2206</v>
      </c>
      <c s="31" t="s">
        <v>116</v>
      </c>
      <c s="32">
        <v>18.72</v>
      </c>
      <c s="33">
        <v>0</v>
      </c>
      <c s="33">
        <f>ROUND(ROUND(H141,2)*ROUND(G141,3),2)</f>
      </c>
      <c s="31" t="s">
        <v>1075</v>
      </c>
      <c r="O141">
        <f>(I141*21)/100</f>
      </c>
      <c t="s">
        <v>23</v>
      </c>
    </row>
    <row r="142" spans="1:5" ht="12.75">
      <c r="A142" s="34" t="s">
        <v>53</v>
      </c>
      <c r="E142" s="35" t="s">
        <v>2207</v>
      </c>
    </row>
    <row r="143" spans="1:5" ht="25.5">
      <c r="A143" s="36" t="s">
        <v>55</v>
      </c>
      <c r="E143" s="37" t="s">
        <v>3069</v>
      </c>
    </row>
    <row r="144" spans="1:5" ht="12.75">
      <c r="A144" t="s">
        <v>56</v>
      </c>
      <c r="E144" s="35" t="s">
        <v>49</v>
      </c>
    </row>
    <row r="145" spans="1:16" ht="12.75">
      <c r="A145" s="25" t="s">
        <v>47</v>
      </c>
      <c s="29" t="s">
        <v>341</v>
      </c>
      <c s="29" t="s">
        <v>1360</v>
      </c>
      <c s="25" t="s">
        <v>49</v>
      </c>
      <c s="30" t="s">
        <v>1361</v>
      </c>
      <c s="31" t="s">
        <v>116</v>
      </c>
      <c s="32">
        <v>5.735</v>
      </c>
      <c s="33">
        <v>0</v>
      </c>
      <c s="33">
        <f>ROUND(ROUND(H145,2)*ROUND(G145,3),2)</f>
      </c>
      <c s="31" t="s">
        <v>1075</v>
      </c>
      <c r="O145">
        <f>(I145*21)/100</f>
      </c>
      <c t="s">
        <v>23</v>
      </c>
    </row>
    <row r="146" spans="1:5" ht="25.5">
      <c r="A146" s="34" t="s">
        <v>53</v>
      </c>
      <c r="E146" s="35" t="s">
        <v>1362</v>
      </c>
    </row>
    <row r="147" spans="1:5" ht="25.5">
      <c r="A147" s="36" t="s">
        <v>55</v>
      </c>
      <c r="E147" s="37" t="s">
        <v>3070</v>
      </c>
    </row>
    <row r="148" spans="1:5" ht="12.75">
      <c r="A148" t="s">
        <v>56</v>
      </c>
      <c r="E148" s="35" t="s">
        <v>49</v>
      </c>
    </row>
    <row r="149" spans="1:16" ht="12.75">
      <c r="A149" s="25" t="s">
        <v>47</v>
      </c>
      <c s="29" t="s">
        <v>345</v>
      </c>
      <c s="29" t="s">
        <v>1365</v>
      </c>
      <c s="25" t="s">
        <v>49</v>
      </c>
      <c s="30" t="s">
        <v>1366</v>
      </c>
      <c s="31" t="s">
        <v>116</v>
      </c>
      <c s="32">
        <v>15.869</v>
      </c>
      <c s="33">
        <v>0</v>
      </c>
      <c s="33">
        <f>ROUND(ROUND(H149,2)*ROUND(G149,3),2)</f>
      </c>
      <c s="31" t="s">
        <v>1075</v>
      </c>
      <c r="O149">
        <f>(I149*21)/100</f>
      </c>
      <c t="s">
        <v>23</v>
      </c>
    </row>
    <row r="150" spans="1:5" ht="25.5">
      <c r="A150" s="34" t="s">
        <v>53</v>
      </c>
      <c r="E150" s="35" t="s">
        <v>1367</v>
      </c>
    </row>
    <row r="151" spans="1:5" ht="25.5">
      <c r="A151" s="36" t="s">
        <v>55</v>
      </c>
      <c r="E151" s="37" t="s">
        <v>3071</v>
      </c>
    </row>
    <row r="152" spans="1:5" ht="12.75">
      <c r="A152" t="s">
        <v>56</v>
      </c>
      <c r="E152" s="35" t="s">
        <v>49</v>
      </c>
    </row>
    <row r="153" spans="1:16" ht="12.75">
      <c r="A153" s="25" t="s">
        <v>47</v>
      </c>
      <c s="29" t="s">
        <v>351</v>
      </c>
      <c s="29" t="s">
        <v>1370</v>
      </c>
      <c s="25" t="s">
        <v>49</v>
      </c>
      <c s="30" t="s">
        <v>1371</v>
      </c>
      <c s="31" t="s">
        <v>116</v>
      </c>
      <c s="32">
        <v>11.135</v>
      </c>
      <c s="33">
        <v>0</v>
      </c>
      <c s="33">
        <f>ROUND(ROUND(H153,2)*ROUND(G153,3),2)</f>
      </c>
      <c s="31" t="s">
        <v>1075</v>
      </c>
      <c r="O153">
        <f>(I153*21)/100</f>
      </c>
      <c t="s">
        <v>23</v>
      </c>
    </row>
    <row r="154" spans="1:5" ht="12.75">
      <c r="A154" s="34" t="s">
        <v>53</v>
      </c>
      <c r="E154" s="35" t="s">
        <v>1372</v>
      </c>
    </row>
    <row r="155" spans="1:5" ht="51">
      <c r="A155" s="36" t="s">
        <v>55</v>
      </c>
      <c r="E155" s="37" t="s">
        <v>3072</v>
      </c>
    </row>
    <row r="156" spans="1:5" ht="12.75">
      <c r="A156" t="s">
        <v>56</v>
      </c>
      <c r="E156" s="35" t="s">
        <v>49</v>
      </c>
    </row>
    <row r="157" spans="1:16" ht="12.75">
      <c r="A157" s="25" t="s">
        <v>47</v>
      </c>
      <c s="29" t="s">
        <v>357</v>
      </c>
      <c s="29" t="s">
        <v>1375</v>
      </c>
      <c s="25" t="s">
        <v>49</v>
      </c>
      <c s="30" t="s">
        <v>1376</v>
      </c>
      <c s="31" t="s">
        <v>116</v>
      </c>
      <c s="32">
        <v>32.16</v>
      </c>
      <c s="33">
        <v>0</v>
      </c>
      <c s="33">
        <f>ROUND(ROUND(H157,2)*ROUND(G157,3),2)</f>
      </c>
      <c s="31" t="s">
        <v>1075</v>
      </c>
      <c r="O157">
        <f>(I157*21)/100</f>
      </c>
      <c t="s">
        <v>23</v>
      </c>
    </row>
    <row r="158" spans="1:5" ht="12.75">
      <c r="A158" s="34" t="s">
        <v>53</v>
      </c>
      <c r="E158" s="35" t="s">
        <v>1377</v>
      </c>
    </row>
    <row r="159" spans="1:5" ht="51">
      <c r="A159" s="36" t="s">
        <v>55</v>
      </c>
      <c r="E159" s="37" t="s">
        <v>3073</v>
      </c>
    </row>
    <row r="160" spans="1:5" ht="12.75">
      <c r="A160" t="s">
        <v>56</v>
      </c>
      <c r="E160" s="35" t="s">
        <v>49</v>
      </c>
    </row>
    <row r="161" spans="1:16" ht="12.75">
      <c r="A161" s="25" t="s">
        <v>47</v>
      </c>
      <c s="29" t="s">
        <v>1525</v>
      </c>
      <c s="29" t="s">
        <v>1380</v>
      </c>
      <c s="25" t="s">
        <v>49</v>
      </c>
      <c s="30" t="s">
        <v>1381</v>
      </c>
      <c s="31" t="s">
        <v>104</v>
      </c>
      <c s="32">
        <v>0.113</v>
      </c>
      <c s="33">
        <v>0</v>
      </c>
      <c s="33">
        <f>ROUND(ROUND(H161,2)*ROUND(G161,3),2)</f>
      </c>
      <c s="31" t="s">
        <v>1075</v>
      </c>
      <c r="O161">
        <f>(I161*21)/100</f>
      </c>
      <c t="s">
        <v>23</v>
      </c>
    </row>
    <row r="162" spans="1:5" ht="38.25">
      <c r="A162" s="34" t="s">
        <v>53</v>
      </c>
      <c r="E162" s="35" t="s">
        <v>1382</v>
      </c>
    </row>
    <row r="163" spans="1:5" ht="12.75">
      <c r="A163" s="36" t="s">
        <v>55</v>
      </c>
      <c r="E163" s="37" t="s">
        <v>49</v>
      </c>
    </row>
    <row r="164" spans="1:5" ht="12.75">
      <c r="A164" t="s">
        <v>56</v>
      </c>
      <c r="E164" s="35" t="s">
        <v>49</v>
      </c>
    </row>
    <row r="165" spans="1:16" ht="12.75">
      <c r="A165" s="25" t="s">
        <v>47</v>
      </c>
      <c s="29" t="s">
        <v>1537</v>
      </c>
      <c s="29" t="s">
        <v>2213</v>
      </c>
      <c s="25" t="s">
        <v>49</v>
      </c>
      <c s="30" t="s">
        <v>2214</v>
      </c>
      <c s="31" t="s">
        <v>116</v>
      </c>
      <c s="32">
        <v>22.857</v>
      </c>
      <c s="33">
        <v>0</v>
      </c>
      <c s="33">
        <f>ROUND(ROUND(H165,2)*ROUND(G165,3),2)</f>
      </c>
      <c s="31"/>
      <c r="O165">
        <f>(I165*21)/100</f>
      </c>
      <c t="s">
        <v>23</v>
      </c>
    </row>
    <row r="166" spans="1:5" ht="12.75">
      <c r="A166" s="34" t="s">
        <v>53</v>
      </c>
      <c r="E166" s="35" t="s">
        <v>2215</v>
      </c>
    </row>
    <row r="167" spans="1:5" ht="12.75">
      <c r="A167" s="36" t="s">
        <v>55</v>
      </c>
      <c r="E167" s="37" t="s">
        <v>49</v>
      </c>
    </row>
    <row r="168" spans="1:5" ht="12.75">
      <c r="A168" t="s">
        <v>56</v>
      </c>
      <c r="E168" s="35" t="s">
        <v>49</v>
      </c>
    </row>
    <row r="169" spans="1:18" ht="12.75" customHeight="1">
      <c r="A169" s="6" t="s">
        <v>45</v>
      </c>
      <c s="6"/>
      <c s="39" t="s">
        <v>1383</v>
      </c>
      <c s="6"/>
      <c s="27" t="s">
        <v>1384</v>
      </c>
      <c s="6"/>
      <c s="6"/>
      <c s="6"/>
      <c s="40">
        <f>0+Q169</f>
      </c>
      <c s="6"/>
      <c r="O169">
        <f>0+R169</f>
      </c>
      <c r="Q169">
        <f>0+I170+I174+I178+I182+I186+I190+I194+I198</f>
      </c>
      <c>
        <f>0+O170+O174+O178+O182+O186+O190+O194+O198</f>
      </c>
    </row>
    <row r="170" spans="1:16" ht="12.75">
      <c r="A170" s="25" t="s">
        <v>47</v>
      </c>
      <c s="29" t="s">
        <v>364</v>
      </c>
      <c s="29" t="s">
        <v>3074</v>
      </c>
      <c s="25" t="s">
        <v>49</v>
      </c>
      <c s="30" t="s">
        <v>3075</v>
      </c>
      <c s="31" t="s">
        <v>121</v>
      </c>
      <c s="32">
        <v>1</v>
      </c>
      <c s="33">
        <v>0</v>
      </c>
      <c s="33">
        <f>ROUND(ROUND(H170,2)*ROUND(G170,3),2)</f>
      </c>
      <c s="31"/>
      <c r="O170">
        <f>(I170*21)/100</f>
      </c>
      <c t="s">
        <v>23</v>
      </c>
    </row>
    <row r="171" spans="1:5" ht="12.75">
      <c r="A171" s="34" t="s">
        <v>53</v>
      </c>
      <c r="E171" s="35" t="s">
        <v>3075</v>
      </c>
    </row>
    <row r="172" spans="1:5" ht="12.75">
      <c r="A172" s="36" t="s">
        <v>55</v>
      </c>
      <c r="E172" s="37" t="s">
        <v>2794</v>
      </c>
    </row>
    <row r="173" spans="1:5" ht="12.75">
      <c r="A173" t="s">
        <v>56</v>
      </c>
      <c r="E173" s="35" t="s">
        <v>49</v>
      </c>
    </row>
    <row r="174" spans="1:16" ht="12.75">
      <c r="A174" s="25" t="s">
        <v>47</v>
      </c>
      <c s="29" t="s">
        <v>369</v>
      </c>
      <c s="29" t="s">
        <v>3076</v>
      </c>
      <c s="25" t="s">
        <v>49</v>
      </c>
      <c s="30" t="s">
        <v>3077</v>
      </c>
      <c s="31" t="s">
        <v>121</v>
      </c>
      <c s="32">
        <v>1</v>
      </c>
      <c s="33">
        <v>0</v>
      </c>
      <c s="33">
        <f>ROUND(ROUND(H174,2)*ROUND(G174,3),2)</f>
      </c>
      <c s="31"/>
      <c r="O174">
        <f>(I174*21)/100</f>
      </c>
      <c t="s">
        <v>23</v>
      </c>
    </row>
    <row r="175" spans="1:5" ht="12.75">
      <c r="A175" s="34" t="s">
        <v>53</v>
      </c>
      <c r="E175" s="35" t="s">
        <v>3077</v>
      </c>
    </row>
    <row r="176" spans="1:5" ht="12.75">
      <c r="A176" s="36" t="s">
        <v>55</v>
      </c>
      <c r="E176" s="37" t="s">
        <v>3078</v>
      </c>
    </row>
    <row r="177" spans="1:5" ht="12.75">
      <c r="A177" t="s">
        <v>56</v>
      </c>
      <c r="E177" s="35" t="s">
        <v>49</v>
      </c>
    </row>
    <row r="178" spans="1:16" ht="12.75">
      <c r="A178" s="25" t="s">
        <v>47</v>
      </c>
      <c s="29" t="s">
        <v>376</v>
      </c>
      <c s="29" t="s">
        <v>3079</v>
      </c>
      <c s="25" t="s">
        <v>49</v>
      </c>
      <c s="30" t="s">
        <v>3080</v>
      </c>
      <c s="31" t="s">
        <v>121</v>
      </c>
      <c s="32">
        <v>1</v>
      </c>
      <c s="33">
        <v>0</v>
      </c>
      <c s="33">
        <f>ROUND(ROUND(H178,2)*ROUND(G178,3),2)</f>
      </c>
      <c s="31"/>
      <c r="O178">
        <f>(I178*21)/100</f>
      </c>
      <c t="s">
        <v>23</v>
      </c>
    </row>
    <row r="179" spans="1:5" ht="12.75">
      <c r="A179" s="34" t="s">
        <v>53</v>
      </c>
      <c r="E179" s="35" t="s">
        <v>3080</v>
      </c>
    </row>
    <row r="180" spans="1:5" ht="12.75">
      <c r="A180" s="36" t="s">
        <v>55</v>
      </c>
      <c r="E180" s="37" t="s">
        <v>3078</v>
      </c>
    </row>
    <row r="181" spans="1:5" ht="12.75">
      <c r="A181" t="s">
        <v>56</v>
      </c>
      <c r="E181" s="35" t="s">
        <v>49</v>
      </c>
    </row>
    <row r="182" spans="1:16" ht="12.75">
      <c r="A182" s="25" t="s">
        <v>47</v>
      </c>
      <c s="29" t="s">
        <v>381</v>
      </c>
      <c s="29" t="s">
        <v>3081</v>
      </c>
      <c s="25" t="s">
        <v>49</v>
      </c>
      <c s="30" t="s">
        <v>3082</v>
      </c>
      <c s="31" t="s">
        <v>121</v>
      </c>
      <c s="32">
        <v>1</v>
      </c>
      <c s="33">
        <v>0</v>
      </c>
      <c s="33">
        <f>ROUND(ROUND(H182,2)*ROUND(G182,3),2)</f>
      </c>
      <c s="31"/>
      <c r="O182">
        <f>(I182*21)/100</f>
      </c>
      <c t="s">
        <v>23</v>
      </c>
    </row>
    <row r="183" spans="1:5" ht="12.75">
      <c r="A183" s="34" t="s">
        <v>53</v>
      </c>
      <c r="E183" s="35" t="s">
        <v>3082</v>
      </c>
    </row>
    <row r="184" spans="1:5" ht="25.5">
      <c r="A184" s="36" t="s">
        <v>55</v>
      </c>
      <c r="E184" s="37" t="s">
        <v>3083</v>
      </c>
    </row>
    <row r="185" spans="1:5" ht="12.75">
      <c r="A185" t="s">
        <v>56</v>
      </c>
      <c r="E185" s="35" t="s">
        <v>49</v>
      </c>
    </row>
    <row r="186" spans="1:16" ht="12.75">
      <c r="A186" s="25" t="s">
        <v>47</v>
      </c>
      <c s="29" t="s">
        <v>385</v>
      </c>
      <c s="29" t="s">
        <v>3084</v>
      </c>
      <c s="25" t="s">
        <v>49</v>
      </c>
      <c s="30" t="s">
        <v>3085</v>
      </c>
      <c s="31" t="s">
        <v>121</v>
      </c>
      <c s="32">
        <v>1</v>
      </c>
      <c s="33">
        <v>0</v>
      </c>
      <c s="33">
        <f>ROUND(ROUND(H186,2)*ROUND(G186,3),2)</f>
      </c>
      <c s="31"/>
      <c r="O186">
        <f>(I186*21)/100</f>
      </c>
      <c t="s">
        <v>23</v>
      </c>
    </row>
    <row r="187" spans="1:5" ht="12.75">
      <c r="A187" s="34" t="s">
        <v>53</v>
      </c>
      <c r="E187" s="35" t="s">
        <v>3085</v>
      </c>
    </row>
    <row r="188" spans="1:5" ht="25.5">
      <c r="A188" s="36" t="s">
        <v>55</v>
      </c>
      <c r="E188" s="37" t="s">
        <v>3086</v>
      </c>
    </row>
    <row r="189" spans="1:5" ht="12.75">
      <c r="A189" t="s">
        <v>56</v>
      </c>
      <c r="E189" s="35" t="s">
        <v>49</v>
      </c>
    </row>
    <row r="190" spans="1:16" ht="12.75">
      <c r="A190" s="25" t="s">
        <v>47</v>
      </c>
      <c s="29" t="s">
        <v>389</v>
      </c>
      <c s="29" t="s">
        <v>3087</v>
      </c>
      <c s="25" t="s">
        <v>49</v>
      </c>
      <c s="30" t="s">
        <v>3088</v>
      </c>
      <c s="31" t="s">
        <v>121</v>
      </c>
      <c s="32">
        <v>2</v>
      </c>
      <c s="33">
        <v>0</v>
      </c>
      <c s="33">
        <f>ROUND(ROUND(H190,2)*ROUND(G190,3),2)</f>
      </c>
      <c s="31"/>
      <c r="O190">
        <f>(I190*21)/100</f>
      </c>
      <c t="s">
        <v>23</v>
      </c>
    </row>
    <row r="191" spans="1:5" ht="12.75">
      <c r="A191" s="34" t="s">
        <v>53</v>
      </c>
      <c r="E191" s="35" t="s">
        <v>3088</v>
      </c>
    </row>
    <row r="192" spans="1:5" ht="25.5">
      <c r="A192" s="36" t="s">
        <v>55</v>
      </c>
      <c r="E192" s="37" t="s">
        <v>3089</v>
      </c>
    </row>
    <row r="193" spans="1:5" ht="12.75">
      <c r="A193" t="s">
        <v>56</v>
      </c>
      <c r="E193" s="35" t="s">
        <v>49</v>
      </c>
    </row>
    <row r="194" spans="1:16" ht="12.75">
      <c r="A194" s="25" t="s">
        <v>47</v>
      </c>
      <c s="29" t="s">
        <v>394</v>
      </c>
      <c s="29" t="s">
        <v>3090</v>
      </c>
      <c s="25" t="s">
        <v>49</v>
      </c>
      <c s="30" t="s">
        <v>3091</v>
      </c>
      <c s="31" t="s">
        <v>121</v>
      </c>
      <c s="32">
        <v>1</v>
      </c>
      <c s="33">
        <v>0</v>
      </c>
      <c s="33">
        <f>ROUND(ROUND(H194,2)*ROUND(G194,3),2)</f>
      </c>
      <c s="31"/>
      <c r="O194">
        <f>(I194*21)/100</f>
      </c>
      <c t="s">
        <v>23</v>
      </c>
    </row>
    <row r="195" spans="1:5" ht="12.75">
      <c r="A195" s="34" t="s">
        <v>53</v>
      </c>
      <c r="E195" s="35" t="s">
        <v>3091</v>
      </c>
    </row>
    <row r="196" spans="1:5" ht="25.5">
      <c r="A196" s="36" t="s">
        <v>55</v>
      </c>
      <c r="E196" s="37" t="s">
        <v>3092</v>
      </c>
    </row>
    <row r="197" spans="1:5" ht="12.75">
      <c r="A197" t="s">
        <v>56</v>
      </c>
      <c r="E197" s="35" t="s">
        <v>49</v>
      </c>
    </row>
    <row r="198" spans="1:16" ht="12.75">
      <c r="A198" s="25" t="s">
        <v>47</v>
      </c>
      <c s="29" t="s">
        <v>1529</v>
      </c>
      <c s="29" t="s">
        <v>1394</v>
      </c>
      <c s="25" t="s">
        <v>49</v>
      </c>
      <c s="30" t="s">
        <v>1395</v>
      </c>
      <c s="31" t="s">
        <v>104</v>
      </c>
      <c s="32">
        <v>0.014</v>
      </c>
      <c s="33">
        <v>0</v>
      </c>
      <c s="33">
        <f>ROUND(ROUND(H198,2)*ROUND(G198,3),2)</f>
      </c>
      <c s="31" t="s">
        <v>1075</v>
      </c>
      <c r="O198">
        <f>(I198*21)/100</f>
      </c>
      <c t="s">
        <v>23</v>
      </c>
    </row>
    <row r="199" spans="1:5" ht="25.5">
      <c r="A199" s="34" t="s">
        <v>53</v>
      </c>
      <c r="E199" s="35" t="s">
        <v>1396</v>
      </c>
    </row>
    <row r="200" spans="1:5" ht="12.75">
      <c r="A200" s="36" t="s">
        <v>55</v>
      </c>
      <c r="E200" s="37" t="s">
        <v>49</v>
      </c>
    </row>
    <row r="201" spans="1:5" ht="12.75">
      <c r="A201" t="s">
        <v>56</v>
      </c>
      <c r="E201" s="35" t="s">
        <v>49</v>
      </c>
    </row>
    <row r="202" spans="1:18" ht="12.75" customHeight="1">
      <c r="A202" s="6" t="s">
        <v>45</v>
      </c>
      <c s="6"/>
      <c s="39" t="s">
        <v>1397</v>
      </c>
      <c s="6"/>
      <c s="27" t="s">
        <v>1398</v>
      </c>
      <c s="6"/>
      <c s="6"/>
      <c s="6"/>
      <c s="40">
        <f>0+Q202</f>
      </c>
      <c s="6"/>
      <c r="O202">
        <f>0+R202</f>
      </c>
      <c r="Q202">
        <f>0+I203+I207+I211</f>
      </c>
      <c>
        <f>0+O203+O207+O211</f>
      </c>
    </row>
    <row r="203" spans="1:16" ht="12.75">
      <c r="A203" s="25" t="s">
        <v>47</v>
      </c>
      <c s="29" t="s">
        <v>400</v>
      </c>
      <c s="29" t="s">
        <v>3093</v>
      </c>
      <c s="25" t="s">
        <v>49</v>
      </c>
      <c s="30" t="s">
        <v>3094</v>
      </c>
      <c s="31" t="s">
        <v>51</v>
      </c>
      <c s="32">
        <v>2</v>
      </c>
      <c s="33">
        <v>0</v>
      </c>
      <c s="33">
        <f>ROUND(ROUND(H203,2)*ROUND(G203,3),2)</f>
      </c>
      <c s="31"/>
      <c r="O203">
        <f>(I203*21)/100</f>
      </c>
      <c t="s">
        <v>23</v>
      </c>
    </row>
    <row r="204" spans="1:5" ht="12.75">
      <c r="A204" s="34" t="s">
        <v>53</v>
      </c>
      <c r="E204" s="35" t="s">
        <v>3094</v>
      </c>
    </row>
    <row r="205" spans="1:5" ht="51">
      <c r="A205" s="36" t="s">
        <v>55</v>
      </c>
      <c r="E205" s="37" t="s">
        <v>3095</v>
      </c>
    </row>
    <row r="206" spans="1:5" ht="12.75">
      <c r="A206" t="s">
        <v>56</v>
      </c>
      <c r="E206" s="35" t="s">
        <v>49</v>
      </c>
    </row>
    <row r="207" spans="1:16" ht="12.75">
      <c r="A207" s="25" t="s">
        <v>47</v>
      </c>
      <c s="29" t="s">
        <v>403</v>
      </c>
      <c s="29" t="s">
        <v>3096</v>
      </c>
      <c s="25" t="s">
        <v>49</v>
      </c>
      <c s="30" t="s">
        <v>3097</v>
      </c>
      <c s="31" t="s">
        <v>121</v>
      </c>
      <c s="32">
        <v>2</v>
      </c>
      <c s="33">
        <v>0</v>
      </c>
      <c s="33">
        <f>ROUND(ROUND(H207,2)*ROUND(G207,3),2)</f>
      </c>
      <c s="31"/>
      <c r="O207">
        <f>(I207*21)/100</f>
      </c>
      <c t="s">
        <v>23</v>
      </c>
    </row>
    <row r="208" spans="1:5" ht="12.75">
      <c r="A208" s="34" t="s">
        <v>53</v>
      </c>
      <c r="E208" s="35" t="s">
        <v>3097</v>
      </c>
    </row>
    <row r="209" spans="1:5" ht="38.25">
      <c r="A209" s="36" t="s">
        <v>55</v>
      </c>
      <c r="E209" s="37" t="s">
        <v>3098</v>
      </c>
    </row>
    <row r="210" spans="1:5" ht="12.75">
      <c r="A210" t="s">
        <v>56</v>
      </c>
      <c r="E210" s="35" t="s">
        <v>49</v>
      </c>
    </row>
    <row r="211" spans="1:16" ht="12.75">
      <c r="A211" s="25" t="s">
        <v>47</v>
      </c>
      <c s="29" t="s">
        <v>1533</v>
      </c>
      <c s="29" t="s">
        <v>1436</v>
      </c>
      <c s="25" t="s">
        <v>49</v>
      </c>
      <c s="30" t="s">
        <v>1437</v>
      </c>
      <c s="31" t="s">
        <v>104</v>
      </c>
      <c s="32">
        <v>0.02</v>
      </c>
      <c s="33">
        <v>0</v>
      </c>
      <c s="33">
        <f>ROUND(ROUND(H211,2)*ROUND(G211,3),2)</f>
      </c>
      <c s="31" t="s">
        <v>1075</v>
      </c>
      <c r="O211">
        <f>(I211*21)/100</f>
      </c>
      <c t="s">
        <v>23</v>
      </c>
    </row>
    <row r="212" spans="1:5" ht="25.5">
      <c r="A212" s="34" t="s">
        <v>53</v>
      </c>
      <c r="E212" s="35" t="s">
        <v>1438</v>
      </c>
    </row>
    <row r="213" spans="1:5" ht="12.75">
      <c r="A213" s="36" t="s">
        <v>55</v>
      </c>
      <c r="E213" s="37" t="s">
        <v>49</v>
      </c>
    </row>
    <row r="214" spans="1:5" ht="12.75">
      <c r="A214" t="s">
        <v>56</v>
      </c>
      <c r="E214" s="35" t="s">
        <v>49</v>
      </c>
    </row>
    <row r="215" spans="1:18" ht="12.75" customHeight="1">
      <c r="A215" s="6" t="s">
        <v>45</v>
      </c>
      <c s="6"/>
      <c s="39" t="s">
        <v>77</v>
      </c>
      <c s="6"/>
      <c s="27" t="s">
        <v>820</v>
      </c>
      <c s="6"/>
      <c s="6"/>
      <c s="6"/>
      <c s="40">
        <f>0+Q215</f>
      </c>
      <c s="6"/>
      <c r="O215">
        <f>0+R215</f>
      </c>
      <c r="Q215">
        <f>0+I216+I220+I224+I228+I232+I236+I240+I244+I248+I252+I256+I260+I264+I268+I272+I276+I280+I284+I288+I292+I296+I300+I304+I308+I312+I316+I320+I324+I328+I332</f>
      </c>
      <c>
        <f>0+O216+O220+O224+O228+O232+O236+O240+O244+O248+O252+O256+O260+O264+O268+O272+O276+O280+O284+O288+O292+O296+O300+O304+O308+O312+O316+O320+O324+O328+O332</f>
      </c>
    </row>
    <row r="216" spans="1:16" ht="12.75">
      <c r="A216" s="25" t="s">
        <v>47</v>
      </c>
      <c s="29" t="s">
        <v>199</v>
      </c>
      <c s="29" t="s">
        <v>3099</v>
      </c>
      <c s="25" t="s">
        <v>49</v>
      </c>
      <c s="30" t="s">
        <v>3100</v>
      </c>
      <c s="31" t="s">
        <v>142</v>
      </c>
      <c s="32">
        <v>7.105</v>
      </c>
      <c s="33">
        <v>0</v>
      </c>
      <c s="33">
        <f>ROUND(ROUND(H216,2)*ROUND(G216,3),2)</f>
      </c>
      <c s="31" t="s">
        <v>1075</v>
      </c>
      <c r="O216">
        <f>(I216*21)/100</f>
      </c>
      <c t="s">
        <v>23</v>
      </c>
    </row>
    <row r="217" spans="1:5" ht="12.75">
      <c r="A217" s="34" t="s">
        <v>53</v>
      </c>
      <c r="E217" s="35" t="s">
        <v>3100</v>
      </c>
    </row>
    <row r="218" spans="1:5" ht="12.75">
      <c r="A218" s="36" t="s">
        <v>55</v>
      </c>
      <c r="E218" s="37" t="s">
        <v>49</v>
      </c>
    </row>
    <row r="219" spans="1:5" ht="12.75">
      <c r="A219" t="s">
        <v>56</v>
      </c>
      <c r="E219" s="35" t="s">
        <v>49</v>
      </c>
    </row>
    <row r="220" spans="1:16" ht="12.75">
      <c r="A220" s="25" t="s">
        <v>47</v>
      </c>
      <c s="29" t="s">
        <v>205</v>
      </c>
      <c s="29" t="s">
        <v>3101</v>
      </c>
      <c s="25" t="s">
        <v>49</v>
      </c>
      <c s="30" t="s">
        <v>1447</v>
      </c>
      <c s="31" t="s">
        <v>121</v>
      </c>
      <c s="32">
        <v>1</v>
      </c>
      <c s="33">
        <v>0</v>
      </c>
      <c s="33">
        <f>ROUND(ROUND(H220,2)*ROUND(G220,3),2)</f>
      </c>
      <c s="31"/>
      <c r="O220">
        <f>(I220*21)/100</f>
      </c>
      <c t="s">
        <v>23</v>
      </c>
    </row>
    <row r="221" spans="1:5" ht="12.75">
      <c r="A221" s="34" t="s">
        <v>53</v>
      </c>
      <c r="E221" s="35" t="s">
        <v>1447</v>
      </c>
    </row>
    <row r="222" spans="1:5" ht="12.75">
      <c r="A222" s="36" t="s">
        <v>55</v>
      </c>
      <c r="E222" s="37" t="s">
        <v>49</v>
      </c>
    </row>
    <row r="223" spans="1:5" ht="12.75">
      <c r="A223" t="s">
        <v>56</v>
      </c>
      <c r="E223" s="35" t="s">
        <v>49</v>
      </c>
    </row>
    <row r="224" spans="1:16" ht="12.75">
      <c r="A224" s="25" t="s">
        <v>47</v>
      </c>
      <c s="29" t="s">
        <v>210</v>
      </c>
      <c s="29" t="s">
        <v>1466</v>
      </c>
      <c s="25" t="s">
        <v>49</v>
      </c>
      <c s="30" t="s">
        <v>1467</v>
      </c>
      <c s="31" t="s">
        <v>121</v>
      </c>
      <c s="32">
        <v>1</v>
      </c>
      <c s="33">
        <v>0</v>
      </c>
      <c s="33">
        <f>ROUND(ROUND(H224,2)*ROUND(G224,3),2)</f>
      </c>
      <c s="31" t="s">
        <v>1075</v>
      </c>
      <c r="O224">
        <f>(I224*21)/100</f>
      </c>
      <c t="s">
        <v>23</v>
      </c>
    </row>
    <row r="225" spans="1:5" ht="12.75">
      <c r="A225" s="34" t="s">
        <v>53</v>
      </c>
      <c r="E225" s="35" t="s">
        <v>1467</v>
      </c>
    </row>
    <row r="226" spans="1:5" ht="12.75">
      <c r="A226" s="36" t="s">
        <v>55</v>
      </c>
      <c r="E226" s="37" t="s">
        <v>49</v>
      </c>
    </row>
    <row r="227" spans="1:5" ht="12.75">
      <c r="A227" t="s">
        <v>56</v>
      </c>
      <c r="E227" s="35" t="s">
        <v>49</v>
      </c>
    </row>
    <row r="228" spans="1:16" ht="12.75">
      <c r="A228" s="25" t="s">
        <v>47</v>
      </c>
      <c s="29" t="s">
        <v>214</v>
      </c>
      <c s="29" t="s">
        <v>1494</v>
      </c>
      <c s="25" t="s">
        <v>49</v>
      </c>
      <c s="30" t="s">
        <v>1495</v>
      </c>
      <c s="31" t="s">
        <v>121</v>
      </c>
      <c s="32">
        <v>1</v>
      </c>
      <c s="33">
        <v>0</v>
      </c>
      <c s="33">
        <f>ROUND(ROUND(H228,2)*ROUND(G228,3),2)</f>
      </c>
      <c s="31" t="s">
        <v>1075</v>
      </c>
      <c r="O228">
        <f>(I228*21)/100</f>
      </c>
      <c t="s">
        <v>23</v>
      </c>
    </row>
    <row r="229" spans="1:5" ht="12.75">
      <c r="A229" s="34" t="s">
        <v>53</v>
      </c>
      <c r="E229" s="35" t="s">
        <v>1495</v>
      </c>
    </row>
    <row r="230" spans="1:5" ht="12.75">
      <c r="A230" s="36" t="s">
        <v>55</v>
      </c>
      <c r="E230" s="37" t="s">
        <v>49</v>
      </c>
    </row>
    <row r="231" spans="1:5" ht="12.75">
      <c r="A231" t="s">
        <v>56</v>
      </c>
      <c r="E231" s="35" t="s">
        <v>49</v>
      </c>
    </row>
    <row r="232" spans="1:16" ht="12.75">
      <c r="A232" s="25" t="s">
        <v>47</v>
      </c>
      <c s="29" t="s">
        <v>219</v>
      </c>
      <c s="29" t="s">
        <v>1513</v>
      </c>
      <c s="25" t="s">
        <v>49</v>
      </c>
      <c s="30" t="s">
        <v>1514</v>
      </c>
      <c s="31" t="s">
        <v>121</v>
      </c>
      <c s="32">
        <v>1</v>
      </c>
      <c s="33">
        <v>0</v>
      </c>
      <c s="33">
        <f>ROUND(ROUND(H232,2)*ROUND(G232,3),2)</f>
      </c>
      <c s="31" t="s">
        <v>1075</v>
      </c>
      <c r="O232">
        <f>(I232*21)/100</f>
      </c>
      <c t="s">
        <v>23</v>
      </c>
    </row>
    <row r="233" spans="1:5" ht="12.75">
      <c r="A233" s="34" t="s">
        <v>53</v>
      </c>
      <c r="E233" s="35" t="s">
        <v>1514</v>
      </c>
    </row>
    <row r="234" spans="1:5" ht="12.75">
      <c r="A234" s="36" t="s">
        <v>55</v>
      </c>
      <c r="E234" s="37" t="s">
        <v>49</v>
      </c>
    </row>
    <row r="235" spans="1:5" ht="12.75">
      <c r="A235" t="s">
        <v>56</v>
      </c>
      <c r="E235" s="35" t="s">
        <v>49</v>
      </c>
    </row>
    <row r="236" spans="1:16" ht="12.75">
      <c r="A236" s="25" t="s">
        <v>47</v>
      </c>
      <c s="29" t="s">
        <v>243</v>
      </c>
      <c s="29" t="s">
        <v>3102</v>
      </c>
      <c s="25" t="s">
        <v>49</v>
      </c>
      <c s="30" t="s">
        <v>3103</v>
      </c>
      <c s="31" t="s">
        <v>121</v>
      </c>
      <c s="32">
        <v>1</v>
      </c>
      <c s="33">
        <v>0</v>
      </c>
      <c s="33">
        <f>ROUND(ROUND(H236,2)*ROUND(G236,3),2)</f>
      </c>
      <c s="31"/>
      <c r="O236">
        <f>(I236*21)/100</f>
      </c>
      <c t="s">
        <v>23</v>
      </c>
    </row>
    <row r="237" spans="1:5" ht="12.75">
      <c r="A237" s="34" t="s">
        <v>53</v>
      </c>
      <c r="E237" s="35" t="s">
        <v>1613</v>
      </c>
    </row>
    <row r="238" spans="1:5" ht="38.25">
      <c r="A238" s="36" t="s">
        <v>55</v>
      </c>
      <c r="E238" s="37" t="s">
        <v>3104</v>
      </c>
    </row>
    <row r="239" spans="1:5" ht="12.75">
      <c r="A239" t="s">
        <v>56</v>
      </c>
      <c r="E239" s="35" t="s">
        <v>49</v>
      </c>
    </row>
    <row r="240" spans="1:16" ht="12.75">
      <c r="A240" s="25" t="s">
        <v>47</v>
      </c>
      <c s="29" t="s">
        <v>249</v>
      </c>
      <c s="29" t="s">
        <v>3105</v>
      </c>
      <c s="25" t="s">
        <v>49</v>
      </c>
      <c s="30" t="s">
        <v>3106</v>
      </c>
      <c s="31" t="s">
        <v>121</v>
      </c>
      <c s="32">
        <v>1.01</v>
      </c>
      <c s="33">
        <v>0</v>
      </c>
      <c s="33">
        <f>ROUND(ROUND(H240,2)*ROUND(G240,3),2)</f>
      </c>
      <c s="31" t="s">
        <v>1075</v>
      </c>
      <c r="O240">
        <f>(I240*21)/100</f>
      </c>
      <c t="s">
        <v>23</v>
      </c>
    </row>
    <row r="241" spans="1:5" ht="12.75">
      <c r="A241" s="34" t="s">
        <v>53</v>
      </c>
      <c r="E241" s="35" t="s">
        <v>3107</v>
      </c>
    </row>
    <row r="242" spans="1:5" ht="12.75">
      <c r="A242" s="36" t="s">
        <v>55</v>
      </c>
      <c r="E242" s="37" t="s">
        <v>49</v>
      </c>
    </row>
    <row r="243" spans="1:5" ht="12.75">
      <c r="A243" t="s">
        <v>56</v>
      </c>
      <c r="E243" s="35" t="s">
        <v>49</v>
      </c>
    </row>
    <row r="244" spans="1:16" ht="12.75">
      <c r="A244" s="25" t="s">
        <v>47</v>
      </c>
      <c s="29" t="s">
        <v>406</v>
      </c>
      <c s="29" t="s">
        <v>3108</v>
      </c>
      <c s="25" t="s">
        <v>49</v>
      </c>
      <c s="30" t="s">
        <v>1704</v>
      </c>
      <c s="31" t="s">
        <v>121</v>
      </c>
      <c s="32">
        <v>2</v>
      </c>
      <c s="33">
        <v>0</v>
      </c>
      <c s="33">
        <f>ROUND(ROUND(H244,2)*ROUND(G244,3),2)</f>
      </c>
      <c s="31"/>
      <c r="O244">
        <f>(I244*21)/100</f>
      </c>
      <c t="s">
        <v>23</v>
      </c>
    </row>
    <row r="245" spans="1:5" ht="12.75">
      <c r="A245" s="34" t="s">
        <v>53</v>
      </c>
      <c r="E245" s="35" t="s">
        <v>1704</v>
      </c>
    </row>
    <row r="246" spans="1:5" ht="12.75">
      <c r="A246" s="36" t="s">
        <v>55</v>
      </c>
      <c r="E246" s="37" t="s">
        <v>3109</v>
      </c>
    </row>
    <row r="247" spans="1:5" ht="12.75">
      <c r="A247" t="s">
        <v>56</v>
      </c>
      <c r="E247" s="35" t="s">
        <v>49</v>
      </c>
    </row>
    <row r="248" spans="1:16" ht="12.75">
      <c r="A248" s="25" t="s">
        <v>47</v>
      </c>
      <c s="29" t="s">
        <v>409</v>
      </c>
      <c s="29" t="s">
        <v>1752</v>
      </c>
      <c s="25" t="s">
        <v>49</v>
      </c>
      <c s="30" t="s">
        <v>1753</v>
      </c>
      <c s="31" t="s">
        <v>121</v>
      </c>
      <c s="32">
        <v>1</v>
      </c>
      <c s="33">
        <v>0</v>
      </c>
      <c s="33">
        <f>ROUND(ROUND(H248,2)*ROUND(G248,3),2)</f>
      </c>
      <c s="31" t="s">
        <v>1075</v>
      </c>
      <c r="O248">
        <f>(I248*21)/100</f>
      </c>
      <c t="s">
        <v>23</v>
      </c>
    </row>
    <row r="249" spans="1:5" ht="25.5">
      <c r="A249" s="34" t="s">
        <v>53</v>
      </c>
      <c r="E249" s="35" t="s">
        <v>1754</v>
      </c>
    </row>
    <row r="250" spans="1:5" ht="25.5">
      <c r="A250" s="36" t="s">
        <v>55</v>
      </c>
      <c r="E250" s="37" t="s">
        <v>3110</v>
      </c>
    </row>
    <row r="251" spans="1:5" ht="12.75">
      <c r="A251" t="s">
        <v>56</v>
      </c>
      <c r="E251" s="35" t="s">
        <v>49</v>
      </c>
    </row>
    <row r="252" spans="1:16" ht="12.75">
      <c r="A252" s="25" t="s">
        <v>47</v>
      </c>
      <c s="29" t="s">
        <v>414</v>
      </c>
      <c s="29" t="s">
        <v>3111</v>
      </c>
      <c s="25" t="s">
        <v>49</v>
      </c>
      <c s="30" t="s">
        <v>3112</v>
      </c>
      <c s="31" t="s">
        <v>142</v>
      </c>
      <c s="32">
        <v>7</v>
      </c>
      <c s="33">
        <v>0</v>
      </c>
      <c s="33">
        <f>ROUND(ROUND(H252,2)*ROUND(G252,3),2)</f>
      </c>
      <c s="31" t="s">
        <v>1075</v>
      </c>
      <c r="O252">
        <f>(I252*21)/100</f>
      </c>
      <c t="s">
        <v>23</v>
      </c>
    </row>
    <row r="253" spans="1:5" ht="25.5">
      <c r="A253" s="34" t="s">
        <v>53</v>
      </c>
      <c r="E253" s="35" t="s">
        <v>3113</v>
      </c>
    </row>
    <row r="254" spans="1:5" ht="12.75">
      <c r="A254" s="36" t="s">
        <v>55</v>
      </c>
      <c r="E254" s="37" t="s">
        <v>3114</v>
      </c>
    </row>
    <row r="255" spans="1:5" ht="12.75">
      <c r="A255" t="s">
        <v>56</v>
      </c>
      <c r="E255" s="35" t="s">
        <v>49</v>
      </c>
    </row>
    <row r="256" spans="1:16" ht="12.75">
      <c r="A256" s="25" t="s">
        <v>47</v>
      </c>
      <c s="29" t="s">
        <v>420</v>
      </c>
      <c s="29" t="s">
        <v>1837</v>
      </c>
      <c s="25" t="s">
        <v>49</v>
      </c>
      <c s="30" t="s">
        <v>1838</v>
      </c>
      <c s="31" t="s">
        <v>121</v>
      </c>
      <c s="32">
        <v>1</v>
      </c>
      <c s="33">
        <v>0</v>
      </c>
      <c s="33">
        <f>ROUND(ROUND(H256,2)*ROUND(G256,3),2)</f>
      </c>
      <c s="31" t="s">
        <v>1075</v>
      </c>
      <c r="O256">
        <f>(I256*21)/100</f>
      </c>
      <c t="s">
        <v>23</v>
      </c>
    </row>
    <row r="257" spans="1:5" ht="25.5">
      <c r="A257" s="34" t="s">
        <v>53</v>
      </c>
      <c r="E257" s="35" t="s">
        <v>1839</v>
      </c>
    </row>
    <row r="258" spans="1:5" ht="25.5">
      <c r="A258" s="36" t="s">
        <v>55</v>
      </c>
      <c r="E258" s="37" t="s">
        <v>3115</v>
      </c>
    </row>
    <row r="259" spans="1:5" ht="12.75">
      <c r="A259" t="s">
        <v>56</v>
      </c>
      <c r="E259" s="35" t="s">
        <v>49</v>
      </c>
    </row>
    <row r="260" spans="1:16" ht="12.75">
      <c r="A260" s="25" t="s">
        <v>47</v>
      </c>
      <c s="29" t="s">
        <v>426</v>
      </c>
      <c s="29" t="s">
        <v>2708</v>
      </c>
      <c s="25" t="s">
        <v>49</v>
      </c>
      <c s="30" t="s">
        <v>2709</v>
      </c>
      <c s="31" t="s">
        <v>142</v>
      </c>
      <c s="32">
        <v>14</v>
      </c>
      <c s="33">
        <v>0</v>
      </c>
      <c s="33">
        <f>ROUND(ROUND(H260,2)*ROUND(G260,3),2)</f>
      </c>
      <c s="31" t="s">
        <v>1075</v>
      </c>
      <c r="O260">
        <f>(I260*21)/100</f>
      </c>
      <c t="s">
        <v>23</v>
      </c>
    </row>
    <row r="261" spans="1:5" ht="12.75">
      <c r="A261" s="34" t="s">
        <v>53</v>
      </c>
      <c r="E261" s="35" t="s">
        <v>2710</v>
      </c>
    </row>
    <row r="262" spans="1:5" ht="12.75">
      <c r="A262" s="36" t="s">
        <v>55</v>
      </c>
      <c r="E262" s="37" t="s">
        <v>3116</v>
      </c>
    </row>
    <row r="263" spans="1:5" ht="12.75">
      <c r="A263" t="s">
        <v>56</v>
      </c>
      <c r="E263" s="35" t="s">
        <v>49</v>
      </c>
    </row>
    <row r="264" spans="1:16" ht="12.75">
      <c r="A264" s="25" t="s">
        <v>47</v>
      </c>
      <c s="29" t="s">
        <v>430</v>
      </c>
      <c s="29" t="s">
        <v>2716</v>
      </c>
      <c s="25" t="s">
        <v>49</v>
      </c>
      <c s="30" t="s">
        <v>2717</v>
      </c>
      <c s="31" t="s">
        <v>142</v>
      </c>
      <c s="32">
        <v>7</v>
      </c>
      <c s="33">
        <v>0</v>
      </c>
      <c s="33">
        <f>ROUND(ROUND(H264,2)*ROUND(G264,3),2)</f>
      </c>
      <c s="31" t="s">
        <v>1075</v>
      </c>
      <c r="O264">
        <f>(I264*21)/100</f>
      </c>
      <c t="s">
        <v>23</v>
      </c>
    </row>
    <row r="265" spans="1:5" ht="12.75">
      <c r="A265" s="34" t="s">
        <v>53</v>
      </c>
      <c r="E265" s="35" t="s">
        <v>2717</v>
      </c>
    </row>
    <row r="266" spans="1:5" ht="12.75">
      <c r="A266" s="36" t="s">
        <v>55</v>
      </c>
      <c r="E266" s="37" t="s">
        <v>49</v>
      </c>
    </row>
    <row r="267" spans="1:5" ht="12.75">
      <c r="A267" t="s">
        <v>56</v>
      </c>
      <c r="E267" s="35" t="s">
        <v>49</v>
      </c>
    </row>
    <row r="268" spans="1:16" ht="12.75">
      <c r="A268" s="25" t="s">
        <v>47</v>
      </c>
      <c s="29" t="s">
        <v>435</v>
      </c>
      <c s="29" t="s">
        <v>1895</v>
      </c>
      <c s="25" t="s">
        <v>49</v>
      </c>
      <c s="30" t="s">
        <v>1896</v>
      </c>
      <c s="31" t="s">
        <v>121</v>
      </c>
      <c s="32">
        <v>1</v>
      </c>
      <c s="33">
        <v>0</v>
      </c>
      <c s="33">
        <f>ROUND(ROUND(H268,2)*ROUND(G268,3),2)</f>
      </c>
      <c s="31" t="s">
        <v>1075</v>
      </c>
      <c r="O268">
        <f>(I268*21)/100</f>
      </c>
      <c t="s">
        <v>23</v>
      </c>
    </row>
    <row r="269" spans="1:5" ht="25.5">
      <c r="A269" s="34" t="s">
        <v>53</v>
      </c>
      <c r="E269" s="35" t="s">
        <v>1897</v>
      </c>
    </row>
    <row r="270" spans="1:5" ht="12.75">
      <c r="A270" s="36" t="s">
        <v>55</v>
      </c>
      <c r="E270" s="37" t="s">
        <v>49</v>
      </c>
    </row>
    <row r="271" spans="1:5" ht="12.75">
      <c r="A271" t="s">
        <v>56</v>
      </c>
      <c r="E271" s="35" t="s">
        <v>49</v>
      </c>
    </row>
    <row r="272" spans="1:16" ht="12.75">
      <c r="A272" s="25" t="s">
        <v>47</v>
      </c>
      <c s="29" t="s">
        <v>1470</v>
      </c>
      <c s="29" t="s">
        <v>1922</v>
      </c>
      <c s="25" t="s">
        <v>49</v>
      </c>
      <c s="30" t="s">
        <v>1923</v>
      </c>
      <c s="31" t="s">
        <v>126</v>
      </c>
      <c s="32">
        <v>3.582</v>
      </c>
      <c s="33">
        <v>0</v>
      </c>
      <c s="33">
        <f>ROUND(ROUND(H272,2)*ROUND(G272,3),2)</f>
      </c>
      <c s="31" t="s">
        <v>1075</v>
      </c>
      <c r="O272">
        <f>(I272*21)/100</f>
      </c>
      <c t="s">
        <v>23</v>
      </c>
    </row>
    <row r="273" spans="1:5" ht="25.5">
      <c r="A273" s="34" t="s">
        <v>53</v>
      </c>
      <c r="E273" s="35" t="s">
        <v>1924</v>
      </c>
    </row>
    <row r="274" spans="1:5" ht="76.5">
      <c r="A274" s="36" t="s">
        <v>55</v>
      </c>
      <c r="E274" s="37" t="s">
        <v>3117</v>
      </c>
    </row>
    <row r="275" spans="1:5" ht="12.75">
      <c r="A275" t="s">
        <v>56</v>
      </c>
      <c r="E275" s="35" t="s">
        <v>49</v>
      </c>
    </row>
    <row r="276" spans="1:16" ht="12.75">
      <c r="A276" s="25" t="s">
        <v>47</v>
      </c>
      <c s="29" t="s">
        <v>1473</v>
      </c>
      <c s="29" t="s">
        <v>1927</v>
      </c>
      <c s="25" t="s">
        <v>49</v>
      </c>
      <c s="30" t="s">
        <v>1928</v>
      </c>
      <c s="31" t="s">
        <v>126</v>
      </c>
      <c s="32">
        <v>0.261</v>
      </c>
      <c s="33">
        <v>0</v>
      </c>
      <c s="33">
        <f>ROUND(ROUND(H276,2)*ROUND(G276,3),2)</f>
      </c>
      <c s="31" t="s">
        <v>1075</v>
      </c>
      <c r="O276">
        <f>(I276*21)/100</f>
      </c>
      <c t="s">
        <v>23</v>
      </c>
    </row>
    <row r="277" spans="1:5" ht="25.5">
      <c r="A277" s="34" t="s">
        <v>53</v>
      </c>
      <c r="E277" s="35" t="s">
        <v>1929</v>
      </c>
    </row>
    <row r="278" spans="1:5" ht="12.75">
      <c r="A278" s="36" t="s">
        <v>55</v>
      </c>
      <c r="E278" s="37" t="s">
        <v>49</v>
      </c>
    </row>
    <row r="279" spans="1:5" ht="12.75">
      <c r="A279" t="s">
        <v>56</v>
      </c>
      <c r="E279" s="35" t="s">
        <v>49</v>
      </c>
    </row>
    <row r="280" spans="1:16" ht="12.75">
      <c r="A280" s="25" t="s">
        <v>47</v>
      </c>
      <c s="29" t="s">
        <v>1476</v>
      </c>
      <c s="29" t="s">
        <v>1932</v>
      </c>
      <c s="25" t="s">
        <v>49</v>
      </c>
      <c s="30" t="s">
        <v>1933</v>
      </c>
      <c s="31" t="s">
        <v>126</v>
      </c>
      <c s="32">
        <v>0.351</v>
      </c>
      <c s="33">
        <v>0</v>
      </c>
      <c s="33">
        <f>ROUND(ROUND(H280,2)*ROUND(G280,3),2)</f>
      </c>
      <c s="31" t="s">
        <v>1075</v>
      </c>
      <c r="O280">
        <f>(I280*21)/100</f>
      </c>
      <c t="s">
        <v>23</v>
      </c>
    </row>
    <row r="281" spans="1:5" ht="25.5">
      <c r="A281" s="34" t="s">
        <v>53</v>
      </c>
      <c r="E281" s="35" t="s">
        <v>1934</v>
      </c>
    </row>
    <row r="282" spans="1:5" ht="51">
      <c r="A282" s="36" t="s">
        <v>55</v>
      </c>
      <c r="E282" s="37" t="s">
        <v>3118</v>
      </c>
    </row>
    <row r="283" spans="1:5" ht="12.75">
      <c r="A283" t="s">
        <v>56</v>
      </c>
      <c r="E283" s="35" t="s">
        <v>49</v>
      </c>
    </row>
    <row r="284" spans="1:16" ht="12.75">
      <c r="A284" s="25" t="s">
        <v>47</v>
      </c>
      <c s="29" t="s">
        <v>1479</v>
      </c>
      <c s="29" t="s">
        <v>1941</v>
      </c>
      <c s="25" t="s">
        <v>49</v>
      </c>
      <c s="30" t="s">
        <v>1942</v>
      </c>
      <c s="31" t="s">
        <v>116</v>
      </c>
      <c s="32">
        <v>23.16</v>
      </c>
      <c s="33">
        <v>0</v>
      </c>
      <c s="33">
        <f>ROUND(ROUND(H284,2)*ROUND(G284,3),2)</f>
      </c>
      <c s="31" t="s">
        <v>1075</v>
      </c>
      <c r="O284">
        <f>(I284*21)/100</f>
      </c>
      <c t="s">
        <v>23</v>
      </c>
    </row>
    <row r="285" spans="1:5" ht="25.5">
      <c r="A285" s="34" t="s">
        <v>53</v>
      </c>
      <c r="E285" s="35" t="s">
        <v>1943</v>
      </c>
    </row>
    <row r="286" spans="1:5" ht="89.25">
      <c r="A286" s="36" t="s">
        <v>55</v>
      </c>
      <c r="E286" s="37" t="s">
        <v>3119</v>
      </c>
    </row>
    <row r="287" spans="1:5" ht="12.75">
      <c r="A287" t="s">
        <v>56</v>
      </c>
      <c r="E287" s="35" t="s">
        <v>49</v>
      </c>
    </row>
    <row r="288" spans="1:16" ht="12.75">
      <c r="A288" s="25" t="s">
        <v>47</v>
      </c>
      <c s="29" t="s">
        <v>1482</v>
      </c>
      <c s="29" t="s">
        <v>1946</v>
      </c>
      <c s="25" t="s">
        <v>49</v>
      </c>
      <c s="30" t="s">
        <v>1947</v>
      </c>
      <c s="31" t="s">
        <v>104</v>
      </c>
      <c s="32">
        <v>0.35</v>
      </c>
      <c s="33">
        <v>0</v>
      </c>
      <c s="33">
        <f>ROUND(ROUND(H288,2)*ROUND(G288,3),2)</f>
      </c>
      <c s="31" t="s">
        <v>1075</v>
      </c>
      <c r="O288">
        <f>(I288*21)/100</f>
      </c>
      <c t="s">
        <v>23</v>
      </c>
    </row>
    <row r="289" spans="1:5" ht="12.75">
      <c r="A289" s="34" t="s">
        <v>53</v>
      </c>
      <c r="E289" s="35" t="s">
        <v>1948</v>
      </c>
    </row>
    <row r="290" spans="1:5" ht="25.5">
      <c r="A290" s="36" t="s">
        <v>55</v>
      </c>
      <c r="E290" s="37" t="s">
        <v>3120</v>
      </c>
    </row>
    <row r="291" spans="1:5" ht="12.75">
      <c r="A291" t="s">
        <v>56</v>
      </c>
      <c r="E291" s="35" t="s">
        <v>49</v>
      </c>
    </row>
    <row r="292" spans="1:16" ht="12.75">
      <c r="A292" s="25" t="s">
        <v>47</v>
      </c>
      <c s="29" t="s">
        <v>1486</v>
      </c>
      <c s="29" t="s">
        <v>2469</v>
      </c>
      <c s="25" t="s">
        <v>49</v>
      </c>
      <c s="30" t="s">
        <v>2470</v>
      </c>
      <c s="31" t="s">
        <v>104</v>
      </c>
      <c s="32">
        <v>0.16</v>
      </c>
      <c s="33">
        <v>0</v>
      </c>
      <c s="33">
        <f>ROUND(ROUND(H292,2)*ROUND(G292,3),2)</f>
      </c>
      <c s="31" t="s">
        <v>1075</v>
      </c>
      <c r="O292">
        <f>(I292*21)/100</f>
      </c>
      <c t="s">
        <v>23</v>
      </c>
    </row>
    <row r="293" spans="1:5" ht="12.75">
      <c r="A293" s="34" t="s">
        <v>53</v>
      </c>
      <c r="E293" s="35" t="s">
        <v>2470</v>
      </c>
    </row>
    <row r="294" spans="1:5" ht="12.75">
      <c r="A294" s="36" t="s">
        <v>55</v>
      </c>
      <c r="E294" s="37" t="s">
        <v>49</v>
      </c>
    </row>
    <row r="295" spans="1:5" ht="12.75">
      <c r="A295" t="s">
        <v>56</v>
      </c>
      <c r="E295" s="35" t="s">
        <v>49</v>
      </c>
    </row>
    <row r="296" spans="1:16" ht="25.5">
      <c r="A296" s="25" t="s">
        <v>47</v>
      </c>
      <c s="29" t="s">
        <v>1490</v>
      </c>
      <c s="29" t="s">
        <v>1964</v>
      </c>
      <c s="25" t="s">
        <v>49</v>
      </c>
      <c s="30" t="s">
        <v>1965</v>
      </c>
      <c s="31" t="s">
        <v>121</v>
      </c>
      <c s="32">
        <v>1</v>
      </c>
      <c s="33">
        <v>0</v>
      </c>
      <c s="33">
        <f>ROUND(ROUND(H296,2)*ROUND(G296,3),2)</f>
      </c>
      <c s="31" t="s">
        <v>1075</v>
      </c>
      <c r="O296">
        <f>(I296*21)/100</f>
      </c>
      <c t="s">
        <v>23</v>
      </c>
    </row>
    <row r="297" spans="1:5" ht="25.5">
      <c r="A297" s="34" t="s">
        <v>53</v>
      </c>
      <c r="E297" s="35" t="s">
        <v>1965</v>
      </c>
    </row>
    <row r="298" spans="1:5" ht="25.5">
      <c r="A298" s="36" t="s">
        <v>55</v>
      </c>
      <c r="E298" s="37" t="s">
        <v>3121</v>
      </c>
    </row>
    <row r="299" spans="1:5" ht="12.75">
      <c r="A299" t="s">
        <v>56</v>
      </c>
      <c r="E299" s="35" t="s">
        <v>49</v>
      </c>
    </row>
    <row r="300" spans="1:16" ht="12.75">
      <c r="A300" s="25" t="s">
        <v>47</v>
      </c>
      <c s="29" t="s">
        <v>1493</v>
      </c>
      <c s="29" t="s">
        <v>3122</v>
      </c>
      <c s="25" t="s">
        <v>49</v>
      </c>
      <c s="30" t="s">
        <v>1969</v>
      </c>
      <c s="31" t="s">
        <v>121</v>
      </c>
      <c s="32">
        <v>1</v>
      </c>
      <c s="33">
        <v>0</v>
      </c>
      <c s="33">
        <f>ROUND(ROUND(H300,2)*ROUND(G300,3),2)</f>
      </c>
      <c s="31"/>
      <c r="O300">
        <f>(I300*21)/100</f>
      </c>
      <c t="s">
        <v>23</v>
      </c>
    </row>
    <row r="301" spans="1:5" ht="12.75">
      <c r="A301" s="34" t="s">
        <v>53</v>
      </c>
      <c r="E301" s="35" t="s">
        <v>1970</v>
      </c>
    </row>
    <row r="302" spans="1:5" ht="12.75">
      <c r="A302" s="36" t="s">
        <v>55</v>
      </c>
      <c r="E302" s="37" t="s">
        <v>3078</v>
      </c>
    </row>
    <row r="303" spans="1:5" ht="12.75">
      <c r="A303" t="s">
        <v>56</v>
      </c>
      <c r="E303" s="35" t="s">
        <v>49</v>
      </c>
    </row>
    <row r="304" spans="1:16" ht="12.75">
      <c r="A304" s="25" t="s">
        <v>47</v>
      </c>
      <c s="29" t="s">
        <v>1496</v>
      </c>
      <c s="29" t="s">
        <v>3123</v>
      </c>
      <c s="25" t="s">
        <v>49</v>
      </c>
      <c s="30" t="s">
        <v>1974</v>
      </c>
      <c s="31" t="s">
        <v>121</v>
      </c>
      <c s="32">
        <v>1</v>
      </c>
      <c s="33">
        <v>0</v>
      </c>
      <c s="33">
        <f>ROUND(ROUND(H304,2)*ROUND(G304,3),2)</f>
      </c>
      <c s="31"/>
      <c r="O304">
        <f>(I304*21)/100</f>
      </c>
      <c t="s">
        <v>23</v>
      </c>
    </row>
    <row r="305" spans="1:5" ht="12.75">
      <c r="A305" s="34" t="s">
        <v>53</v>
      </c>
      <c r="E305" s="35" t="s">
        <v>1974</v>
      </c>
    </row>
    <row r="306" spans="1:5" ht="38.25">
      <c r="A306" s="36" t="s">
        <v>55</v>
      </c>
      <c r="E306" s="37" t="s">
        <v>2864</v>
      </c>
    </row>
    <row r="307" spans="1:5" ht="12.75">
      <c r="A307" t="s">
        <v>56</v>
      </c>
      <c r="E307" s="35" t="s">
        <v>49</v>
      </c>
    </row>
    <row r="308" spans="1:16" ht="12.75">
      <c r="A308" s="25" t="s">
        <v>47</v>
      </c>
      <c s="29" t="s">
        <v>1499</v>
      </c>
      <c s="29" t="s">
        <v>3124</v>
      </c>
      <c s="25" t="s">
        <v>49</v>
      </c>
      <c s="30" t="s">
        <v>1982</v>
      </c>
      <c s="31" t="s">
        <v>121</v>
      </c>
      <c s="32">
        <v>2</v>
      </c>
      <c s="33">
        <v>0</v>
      </c>
      <c s="33">
        <f>ROUND(ROUND(H308,2)*ROUND(G308,3),2)</f>
      </c>
      <c s="31"/>
      <c r="O308">
        <f>(I308*21)/100</f>
      </c>
      <c t="s">
        <v>23</v>
      </c>
    </row>
    <row r="309" spans="1:5" ht="12.75">
      <c r="A309" s="34" t="s">
        <v>53</v>
      </c>
      <c r="E309" s="35" t="s">
        <v>1982</v>
      </c>
    </row>
    <row r="310" spans="1:5" ht="12.75">
      <c r="A310" s="36" t="s">
        <v>55</v>
      </c>
      <c r="E310" s="37" t="s">
        <v>3125</v>
      </c>
    </row>
    <row r="311" spans="1:5" ht="12.75">
      <c r="A311" t="s">
        <v>56</v>
      </c>
      <c r="E311" s="35" t="s">
        <v>49</v>
      </c>
    </row>
    <row r="312" spans="1:16" ht="12.75">
      <c r="A312" s="25" t="s">
        <v>47</v>
      </c>
      <c s="29" t="s">
        <v>1502</v>
      </c>
      <c s="29" t="s">
        <v>1985</v>
      </c>
      <c s="25" t="s">
        <v>49</v>
      </c>
      <c s="30" t="s">
        <v>1986</v>
      </c>
      <c s="31" t="s">
        <v>121</v>
      </c>
      <c s="32">
        <v>1</v>
      </c>
      <c s="33">
        <v>0</v>
      </c>
      <c s="33">
        <f>ROUND(ROUND(H312,2)*ROUND(G312,3),2)</f>
      </c>
      <c s="31" t="s">
        <v>1075</v>
      </c>
      <c r="O312">
        <f>(I312*21)/100</f>
      </c>
      <c t="s">
        <v>23</v>
      </c>
    </row>
    <row r="313" spans="1:5" ht="12.75">
      <c r="A313" s="34" t="s">
        <v>53</v>
      </c>
      <c r="E313" s="35" t="s">
        <v>1986</v>
      </c>
    </row>
    <row r="314" spans="1:5" ht="12.75">
      <c r="A314" s="36" t="s">
        <v>55</v>
      </c>
      <c r="E314" s="37" t="s">
        <v>2865</v>
      </c>
    </row>
    <row r="315" spans="1:5" ht="12.75">
      <c r="A315" t="s">
        <v>56</v>
      </c>
      <c r="E315" s="35" t="s">
        <v>49</v>
      </c>
    </row>
    <row r="316" spans="1:16" ht="25.5">
      <c r="A316" s="25" t="s">
        <v>47</v>
      </c>
      <c s="29" t="s">
        <v>1505</v>
      </c>
      <c s="29" t="s">
        <v>1992</v>
      </c>
      <c s="25" t="s">
        <v>49</v>
      </c>
      <c s="30" t="s">
        <v>1993</v>
      </c>
      <c s="31" t="s">
        <v>121</v>
      </c>
      <c s="32">
        <v>5</v>
      </c>
      <c s="33">
        <v>0</v>
      </c>
      <c s="33">
        <f>ROUND(ROUND(H316,2)*ROUND(G316,3),2)</f>
      </c>
      <c s="31" t="s">
        <v>1075</v>
      </c>
      <c r="O316">
        <f>(I316*21)/100</f>
      </c>
      <c t="s">
        <v>23</v>
      </c>
    </row>
    <row r="317" spans="1:5" ht="25.5">
      <c r="A317" s="34" t="s">
        <v>53</v>
      </c>
      <c r="E317" s="35" t="s">
        <v>1994</v>
      </c>
    </row>
    <row r="318" spans="1:5" ht="25.5">
      <c r="A318" s="36" t="s">
        <v>55</v>
      </c>
      <c r="E318" s="37" t="s">
        <v>3126</v>
      </c>
    </row>
    <row r="319" spans="1:5" ht="12.75">
      <c r="A319" t="s">
        <v>56</v>
      </c>
      <c r="E319" s="35" t="s">
        <v>49</v>
      </c>
    </row>
    <row r="320" spans="1:16" ht="25.5">
      <c r="A320" s="25" t="s">
        <v>47</v>
      </c>
      <c s="29" t="s">
        <v>1508</v>
      </c>
      <c s="29" t="s">
        <v>1997</v>
      </c>
      <c s="25" t="s">
        <v>49</v>
      </c>
      <c s="30" t="s">
        <v>1998</v>
      </c>
      <c s="31" t="s">
        <v>121</v>
      </c>
      <c s="32">
        <v>1</v>
      </c>
      <c s="33">
        <v>0</v>
      </c>
      <c s="33">
        <f>ROUND(ROUND(H320,2)*ROUND(G320,3),2)</f>
      </c>
      <c s="31" t="s">
        <v>1075</v>
      </c>
      <c r="O320">
        <f>(I320*21)/100</f>
      </c>
      <c t="s">
        <v>23</v>
      </c>
    </row>
    <row r="321" spans="1:5" ht="25.5">
      <c r="A321" s="34" t="s">
        <v>53</v>
      </c>
      <c r="E321" s="35" t="s">
        <v>1999</v>
      </c>
    </row>
    <row r="322" spans="1:5" ht="25.5">
      <c r="A322" s="36" t="s">
        <v>55</v>
      </c>
      <c r="E322" s="37" t="s">
        <v>3127</v>
      </c>
    </row>
    <row r="323" spans="1:5" ht="12.75">
      <c r="A323" t="s">
        <v>56</v>
      </c>
      <c r="E323" s="35" t="s">
        <v>49</v>
      </c>
    </row>
    <row r="324" spans="1:16" ht="12.75">
      <c r="A324" s="25" t="s">
        <v>47</v>
      </c>
      <c s="29" t="s">
        <v>1512</v>
      </c>
      <c s="29" t="s">
        <v>2002</v>
      </c>
      <c s="25" t="s">
        <v>49</v>
      </c>
      <c s="30" t="s">
        <v>2003</v>
      </c>
      <c s="31" t="s">
        <v>142</v>
      </c>
      <c s="32">
        <v>20</v>
      </c>
      <c s="33">
        <v>0</v>
      </c>
      <c s="33">
        <f>ROUND(ROUND(H324,2)*ROUND(G324,3),2)</f>
      </c>
      <c s="31" t="s">
        <v>1075</v>
      </c>
      <c r="O324">
        <f>(I324*21)/100</f>
      </c>
      <c t="s">
        <v>23</v>
      </c>
    </row>
    <row r="325" spans="1:5" ht="12.75">
      <c r="A325" s="34" t="s">
        <v>53</v>
      </c>
      <c r="E325" s="35" t="s">
        <v>2004</v>
      </c>
    </row>
    <row r="326" spans="1:5" ht="12.75">
      <c r="A326" s="36" t="s">
        <v>55</v>
      </c>
      <c r="E326" s="37" t="s">
        <v>2868</v>
      </c>
    </row>
    <row r="327" spans="1:5" ht="12.75">
      <c r="A327" t="s">
        <v>56</v>
      </c>
      <c r="E327" s="35" t="s">
        <v>49</v>
      </c>
    </row>
    <row r="328" spans="1:16" ht="12.75">
      <c r="A328" s="25" t="s">
        <v>47</v>
      </c>
      <c s="29" t="s">
        <v>1515</v>
      </c>
      <c s="29" t="s">
        <v>2007</v>
      </c>
      <c s="25" t="s">
        <v>49</v>
      </c>
      <c s="30" t="s">
        <v>2008</v>
      </c>
      <c s="31" t="s">
        <v>142</v>
      </c>
      <c s="32">
        <v>10</v>
      </c>
      <c s="33">
        <v>0</v>
      </c>
      <c s="33">
        <f>ROUND(ROUND(H328,2)*ROUND(G328,3),2)</f>
      </c>
      <c s="31" t="s">
        <v>1075</v>
      </c>
      <c r="O328">
        <f>(I328*21)/100</f>
      </c>
      <c t="s">
        <v>23</v>
      </c>
    </row>
    <row r="329" spans="1:5" ht="12.75">
      <c r="A329" s="34" t="s">
        <v>53</v>
      </c>
      <c r="E329" s="35" t="s">
        <v>2009</v>
      </c>
    </row>
    <row r="330" spans="1:5" ht="12.75">
      <c r="A330" s="36" t="s">
        <v>55</v>
      </c>
      <c r="E330" s="37" t="s">
        <v>2869</v>
      </c>
    </row>
    <row r="331" spans="1:5" ht="12.75">
      <c r="A331" t="s">
        <v>56</v>
      </c>
      <c r="E331" s="35" t="s">
        <v>49</v>
      </c>
    </row>
    <row r="332" spans="1:16" ht="12.75">
      <c r="A332" s="25" t="s">
        <v>47</v>
      </c>
      <c s="29" t="s">
        <v>1249</v>
      </c>
      <c s="29" t="s">
        <v>3128</v>
      </c>
      <c s="25" t="s">
        <v>49</v>
      </c>
      <c s="30" t="s">
        <v>3129</v>
      </c>
      <c s="31" t="s">
        <v>51</v>
      </c>
      <c s="32">
        <v>3</v>
      </c>
      <c s="33">
        <v>0</v>
      </c>
      <c s="33">
        <f>ROUND(ROUND(H332,2)*ROUND(G332,3),2)</f>
      </c>
      <c s="31"/>
      <c r="O332">
        <f>(I332*21)/100</f>
      </c>
      <c t="s">
        <v>23</v>
      </c>
    </row>
    <row r="333" spans="1:5" ht="25.5">
      <c r="A333" s="34" t="s">
        <v>53</v>
      </c>
      <c r="E333" s="35" t="s">
        <v>3130</v>
      </c>
    </row>
    <row r="334" spans="1:5" ht="25.5">
      <c r="A334" s="36" t="s">
        <v>55</v>
      </c>
      <c r="E334" s="37" t="s">
        <v>3131</v>
      </c>
    </row>
    <row r="335" spans="1:5" ht="12.75">
      <c r="A335" t="s">
        <v>56</v>
      </c>
      <c r="E335" s="35" t="s">
        <v>49</v>
      </c>
    </row>
    <row r="336" spans="1:18" ht="12.75" customHeight="1">
      <c r="A336" s="6" t="s">
        <v>45</v>
      </c>
      <c s="6"/>
      <c s="39" t="s">
        <v>40</v>
      </c>
      <c s="6"/>
      <c s="27" t="s">
        <v>2019</v>
      </c>
      <c s="6"/>
      <c s="6"/>
      <c s="6"/>
      <c s="40">
        <f>0+Q336</f>
      </c>
      <c s="6"/>
      <c r="O336">
        <f>0+R336</f>
      </c>
      <c r="Q336">
        <f>0+I337+I341+I345</f>
      </c>
      <c>
        <f>0+O337+O341+O345</f>
      </c>
    </row>
    <row r="337" spans="1:16" ht="12.75">
      <c r="A337" s="25" t="s">
        <v>47</v>
      </c>
      <c s="29" t="s">
        <v>1254</v>
      </c>
      <c s="29" t="s">
        <v>3132</v>
      </c>
      <c s="25" t="s">
        <v>49</v>
      </c>
      <c s="30" t="s">
        <v>2022</v>
      </c>
      <c s="31" t="s">
        <v>142</v>
      </c>
      <c s="32">
        <v>10.8</v>
      </c>
      <c s="33">
        <v>0</v>
      </c>
      <c s="33">
        <f>ROUND(ROUND(H337,2)*ROUND(G337,3),2)</f>
      </c>
      <c s="31"/>
      <c r="O337">
        <f>(I337*21)/100</f>
      </c>
      <c t="s">
        <v>23</v>
      </c>
    </row>
    <row r="338" spans="1:5" ht="12.75">
      <c r="A338" s="34" t="s">
        <v>53</v>
      </c>
      <c r="E338" s="35" t="s">
        <v>2022</v>
      </c>
    </row>
    <row r="339" spans="1:5" ht="51">
      <c r="A339" s="36" t="s">
        <v>55</v>
      </c>
      <c r="E339" s="37" t="s">
        <v>3133</v>
      </c>
    </row>
    <row r="340" spans="1:5" ht="12.75">
      <c r="A340" t="s">
        <v>56</v>
      </c>
      <c r="E340" s="35" t="s">
        <v>49</v>
      </c>
    </row>
    <row r="341" spans="1:16" ht="12.75">
      <c r="A341" s="25" t="s">
        <v>47</v>
      </c>
      <c s="29" t="s">
        <v>1259</v>
      </c>
      <c s="29" t="s">
        <v>3134</v>
      </c>
      <c s="25" t="s">
        <v>49</v>
      </c>
      <c s="30" t="s">
        <v>2026</v>
      </c>
      <c s="31" t="s">
        <v>142</v>
      </c>
      <c s="32">
        <v>1.5</v>
      </c>
      <c s="33">
        <v>0</v>
      </c>
      <c s="33">
        <f>ROUND(ROUND(H341,2)*ROUND(G341,3),2)</f>
      </c>
      <c s="31"/>
      <c r="O341">
        <f>(I341*21)/100</f>
      </c>
      <c t="s">
        <v>23</v>
      </c>
    </row>
    <row r="342" spans="1:5" ht="12.75">
      <c r="A342" s="34" t="s">
        <v>53</v>
      </c>
      <c r="E342" s="35" t="s">
        <v>2026</v>
      </c>
    </row>
    <row r="343" spans="1:5" ht="38.25">
      <c r="A343" s="36" t="s">
        <v>55</v>
      </c>
      <c r="E343" s="37" t="s">
        <v>3135</v>
      </c>
    </row>
    <row r="344" spans="1:5" ht="12.75">
      <c r="A344" t="s">
        <v>56</v>
      </c>
      <c r="E344" s="35" t="s">
        <v>49</v>
      </c>
    </row>
    <row r="345" spans="1:16" ht="25.5">
      <c r="A345" s="25" t="s">
        <v>47</v>
      </c>
      <c s="29" t="s">
        <v>1264</v>
      </c>
      <c s="29" t="s">
        <v>3136</v>
      </c>
      <c s="25" t="s">
        <v>49</v>
      </c>
      <c s="30" t="s">
        <v>3137</v>
      </c>
      <c s="31" t="s">
        <v>116</v>
      </c>
      <c s="32">
        <v>17.5</v>
      </c>
      <c s="33">
        <v>0</v>
      </c>
      <c s="33">
        <f>ROUND(ROUND(H345,2)*ROUND(G345,3),2)</f>
      </c>
      <c s="31" t="s">
        <v>1075</v>
      </c>
      <c r="O345">
        <f>(I345*21)/100</f>
      </c>
      <c t="s">
        <v>23</v>
      </c>
    </row>
    <row r="346" spans="1:5" ht="51">
      <c r="A346" s="34" t="s">
        <v>53</v>
      </c>
      <c r="E346" s="35" t="s">
        <v>3138</v>
      </c>
    </row>
    <row r="347" spans="1:5" ht="12.75">
      <c r="A347" s="36" t="s">
        <v>55</v>
      </c>
      <c r="E347" s="37" t="s">
        <v>3139</v>
      </c>
    </row>
    <row r="348" spans="1:5" ht="12.75">
      <c r="A348" t="s">
        <v>56</v>
      </c>
      <c r="E348" s="35" t="s">
        <v>49</v>
      </c>
    </row>
    <row r="349" spans="1:18" ht="12.75" customHeight="1">
      <c r="A349" s="6" t="s">
        <v>45</v>
      </c>
      <c s="6"/>
      <c s="39" t="s">
        <v>2033</v>
      </c>
      <c s="6"/>
      <c s="27" t="s">
        <v>2034</v>
      </c>
      <c s="6"/>
      <c s="6"/>
      <c s="6"/>
      <c s="40">
        <f>0+Q349</f>
      </c>
      <c s="6"/>
      <c r="O349">
        <f>0+R349</f>
      </c>
      <c r="Q349">
        <f>0+I350+I354+I358</f>
      </c>
      <c>
        <f>0+O350+O354+O358</f>
      </c>
    </row>
    <row r="350" spans="1:16" ht="12.75">
      <c r="A350" s="25" t="s">
        <v>47</v>
      </c>
      <c s="29" t="s">
        <v>1269</v>
      </c>
      <c s="29" t="s">
        <v>2049</v>
      </c>
      <c s="25" t="s">
        <v>49</v>
      </c>
      <c s="30" t="s">
        <v>2050</v>
      </c>
      <c s="31" t="s">
        <v>104</v>
      </c>
      <c s="32">
        <v>6.5</v>
      </c>
      <c s="33">
        <v>0</v>
      </c>
      <c s="33">
        <f>ROUND(ROUND(H350,2)*ROUND(G350,3),2)</f>
      </c>
      <c s="31" t="s">
        <v>1075</v>
      </c>
      <c r="O350">
        <f>(I350*21)/100</f>
      </c>
      <c t="s">
        <v>23</v>
      </c>
    </row>
    <row r="351" spans="1:5" ht="25.5">
      <c r="A351" s="34" t="s">
        <v>53</v>
      </c>
      <c r="E351" s="35" t="s">
        <v>2051</v>
      </c>
    </row>
    <row r="352" spans="1:5" ht="12.75">
      <c r="A352" s="36" t="s">
        <v>55</v>
      </c>
      <c r="E352" s="37" t="s">
        <v>49</v>
      </c>
    </row>
    <row r="353" spans="1:5" ht="12.75">
      <c r="A353" t="s">
        <v>56</v>
      </c>
      <c r="E353" s="35" t="s">
        <v>49</v>
      </c>
    </row>
    <row r="354" spans="1:16" ht="12.75">
      <c r="A354" s="25" t="s">
        <v>47</v>
      </c>
      <c s="29" t="s">
        <v>1274</v>
      </c>
      <c s="29" t="s">
        <v>2053</v>
      </c>
      <c s="25" t="s">
        <v>49</v>
      </c>
      <c s="30" t="s">
        <v>2054</v>
      </c>
      <c s="31" t="s">
        <v>104</v>
      </c>
      <c s="32">
        <v>58.5</v>
      </c>
      <c s="33">
        <v>0</v>
      </c>
      <c s="33">
        <f>ROUND(ROUND(H354,2)*ROUND(G354,3),2)</f>
      </c>
      <c s="31" t="s">
        <v>1075</v>
      </c>
      <c r="O354">
        <f>(I354*21)/100</f>
      </c>
      <c t="s">
        <v>23</v>
      </c>
    </row>
    <row r="355" spans="1:5" ht="25.5">
      <c r="A355" s="34" t="s">
        <v>53</v>
      </c>
      <c r="E355" s="35" t="s">
        <v>2055</v>
      </c>
    </row>
    <row r="356" spans="1:5" ht="25.5">
      <c r="A356" s="36" t="s">
        <v>55</v>
      </c>
      <c r="E356" s="37" t="s">
        <v>3140</v>
      </c>
    </row>
    <row r="357" spans="1:5" ht="12.75">
      <c r="A357" t="s">
        <v>56</v>
      </c>
      <c r="E357" s="35" t="s">
        <v>49</v>
      </c>
    </row>
    <row r="358" spans="1:16" ht="25.5">
      <c r="A358" s="25" t="s">
        <v>47</v>
      </c>
      <c s="29" t="s">
        <v>1518</v>
      </c>
      <c s="29" t="s">
        <v>2058</v>
      </c>
      <c s="25" t="s">
        <v>49</v>
      </c>
      <c s="30" t="s">
        <v>2059</v>
      </c>
      <c s="31" t="s">
        <v>104</v>
      </c>
      <c s="32">
        <v>6.5</v>
      </c>
      <c s="33">
        <v>0</v>
      </c>
      <c s="33">
        <f>ROUND(ROUND(H358,2)*ROUND(G358,3),2)</f>
      </c>
      <c s="31" t="s">
        <v>1075</v>
      </c>
      <c r="O358">
        <f>(I358*21)/100</f>
      </c>
      <c t="s">
        <v>23</v>
      </c>
    </row>
    <row r="359" spans="1:5" ht="25.5">
      <c r="A359" s="34" t="s">
        <v>53</v>
      </c>
      <c r="E359" s="35" t="s">
        <v>2060</v>
      </c>
    </row>
    <row r="360" spans="1:5" ht="12.75">
      <c r="A360" s="36" t="s">
        <v>55</v>
      </c>
      <c r="E360" s="37" t="s">
        <v>49</v>
      </c>
    </row>
    <row r="361" spans="1:5" ht="12.75">
      <c r="A361" t="s">
        <v>56</v>
      </c>
      <c r="E361" s="35" t="s">
        <v>49</v>
      </c>
    </row>
    <row r="362" spans="1:18" ht="12.75" customHeight="1">
      <c r="A362" s="6" t="s">
        <v>45</v>
      </c>
      <c s="6"/>
      <c s="39" t="s">
        <v>2061</v>
      </c>
      <c s="6"/>
      <c s="27" t="s">
        <v>2062</v>
      </c>
      <c s="6"/>
      <c s="6"/>
      <c s="6"/>
      <c s="40">
        <f>0+Q362</f>
      </c>
      <c s="6"/>
      <c r="O362">
        <f>0+R362</f>
      </c>
      <c r="Q362">
        <f>0+I363</f>
      </c>
      <c>
        <f>0+O363</f>
      </c>
    </row>
    <row r="363" spans="1:16" ht="12.75">
      <c r="A363" s="25" t="s">
        <v>47</v>
      </c>
      <c s="29" t="s">
        <v>1521</v>
      </c>
      <c s="29" t="s">
        <v>2064</v>
      </c>
      <c s="25" t="s">
        <v>49</v>
      </c>
      <c s="30" t="s">
        <v>2065</v>
      </c>
      <c s="31" t="s">
        <v>104</v>
      </c>
      <c s="32">
        <v>32</v>
      </c>
      <c s="33">
        <v>0</v>
      </c>
      <c s="33">
        <f>ROUND(ROUND(H363,2)*ROUND(G363,3),2)</f>
      </c>
      <c s="31" t="s">
        <v>1075</v>
      </c>
      <c r="O363">
        <f>(I363*21)/100</f>
      </c>
      <c t="s">
        <v>23</v>
      </c>
    </row>
    <row r="364" spans="1:5" ht="25.5">
      <c r="A364" s="34" t="s">
        <v>53</v>
      </c>
      <c r="E364" s="35" t="s">
        <v>2066</v>
      </c>
    </row>
    <row r="365" spans="1:5" ht="12.75">
      <c r="A365" s="36" t="s">
        <v>55</v>
      </c>
      <c r="E365" s="37" t="s">
        <v>49</v>
      </c>
    </row>
    <row r="366" spans="1:5" ht="12.75">
      <c r="A366" t="s">
        <v>56</v>
      </c>
      <c r="E36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0+O8+O69+O86+O99+O136+O173+O210+O223+O364+O377+O390</f>
      </c>
      <c t="s">
        <v>22</v>
      </c>
    </row>
    <row r="3" spans="1:16" ht="15" customHeight="1">
      <c r="A3" t="s">
        <v>12</v>
      </c>
      <c s="12" t="s">
        <v>14</v>
      </c>
      <c s="13" t="s">
        <v>15</v>
      </c>
      <c s="1"/>
      <c s="14" t="s">
        <v>16</v>
      </c>
      <c s="1"/>
      <c s="9"/>
      <c s="8" t="s">
        <v>3141</v>
      </c>
      <c s="41">
        <f>0+I8+I69+I86+I99+I136+I173+I210+I223+I364+I377+I390</f>
      </c>
      <c s="10"/>
      <c r="O3" t="s">
        <v>19</v>
      </c>
      <c t="s">
        <v>23</v>
      </c>
    </row>
    <row r="4" spans="1:16" ht="15" customHeight="1">
      <c r="A4" t="s">
        <v>17</v>
      </c>
      <c s="16" t="s">
        <v>18</v>
      </c>
      <c s="17" t="s">
        <v>3141</v>
      </c>
      <c s="6"/>
      <c s="18" t="s">
        <v>3142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1098</v>
      </c>
      <c s="25" t="s">
        <v>49</v>
      </c>
      <c s="30" t="s">
        <v>1099</v>
      </c>
      <c s="31" t="s">
        <v>142</v>
      </c>
      <c s="32">
        <v>3</v>
      </c>
      <c s="33">
        <v>0</v>
      </c>
      <c s="33">
        <f>ROUND(ROUND(H9,2)*ROUND(G9,3),2)</f>
      </c>
      <c s="31" t="s">
        <v>1075</v>
      </c>
      <c r="O9">
        <f>(I9*21)/100</f>
      </c>
      <c t="s">
        <v>23</v>
      </c>
    </row>
    <row r="10" spans="1:5" ht="63.75">
      <c r="A10" s="34" t="s">
        <v>53</v>
      </c>
      <c r="E10" s="35" t="s">
        <v>1100</v>
      </c>
    </row>
    <row r="11" spans="1:5" ht="12.75">
      <c r="A11" s="36" t="s">
        <v>55</v>
      </c>
      <c r="E11" s="37" t="s">
        <v>2748</v>
      </c>
    </row>
    <row r="12" spans="1:5" ht="12.75">
      <c r="A12" t="s">
        <v>56</v>
      </c>
      <c r="E12" s="35" t="s">
        <v>49</v>
      </c>
    </row>
    <row r="13" spans="1:16" ht="25.5">
      <c r="A13" s="25" t="s">
        <v>47</v>
      </c>
      <c s="29" t="s">
        <v>23</v>
      </c>
      <c s="29" t="s">
        <v>2537</v>
      </c>
      <c s="25" t="s">
        <v>49</v>
      </c>
      <c s="30" t="s">
        <v>2538</v>
      </c>
      <c s="31" t="s">
        <v>126</v>
      </c>
      <c s="32">
        <v>6.84</v>
      </c>
      <c s="33">
        <v>0</v>
      </c>
      <c s="33">
        <f>ROUND(ROUND(H13,2)*ROUND(G13,3),2)</f>
      </c>
      <c s="31" t="s">
        <v>1075</v>
      </c>
      <c r="O13">
        <f>(I13*21)/100</f>
      </c>
      <c t="s">
        <v>23</v>
      </c>
    </row>
    <row r="14" spans="1:5" ht="25.5">
      <c r="A14" s="34" t="s">
        <v>53</v>
      </c>
      <c r="E14" s="35" t="s">
        <v>2539</v>
      </c>
    </row>
    <row r="15" spans="1:5" ht="63.75">
      <c r="A15" s="36" t="s">
        <v>55</v>
      </c>
      <c r="E15" s="37" t="s">
        <v>3143</v>
      </c>
    </row>
    <row r="16" spans="1:5" ht="12.75">
      <c r="A16" t="s">
        <v>56</v>
      </c>
      <c r="E16" s="35" t="s">
        <v>49</v>
      </c>
    </row>
    <row r="17" spans="1:16" ht="25.5">
      <c r="A17" s="25" t="s">
        <v>47</v>
      </c>
      <c s="29" t="s">
        <v>22</v>
      </c>
      <c s="29" t="s">
        <v>3038</v>
      </c>
      <c s="25" t="s">
        <v>49</v>
      </c>
      <c s="30" t="s">
        <v>3039</v>
      </c>
      <c s="31" t="s">
        <v>126</v>
      </c>
      <c s="32">
        <v>29.032</v>
      </c>
      <c s="33">
        <v>0</v>
      </c>
      <c s="33">
        <f>ROUND(ROUND(H17,2)*ROUND(G17,3),2)</f>
      </c>
      <c s="31" t="s">
        <v>1075</v>
      </c>
      <c r="O17">
        <f>(I17*21)/100</f>
      </c>
      <c t="s">
        <v>23</v>
      </c>
    </row>
    <row r="18" spans="1:5" ht="38.25">
      <c r="A18" s="34" t="s">
        <v>53</v>
      </c>
      <c r="E18" s="35" t="s">
        <v>3040</v>
      </c>
    </row>
    <row r="19" spans="1:5" ht="63.75">
      <c r="A19" s="36" t="s">
        <v>55</v>
      </c>
      <c r="E19" s="37" t="s">
        <v>3144</v>
      </c>
    </row>
    <row r="20" spans="1:5" ht="12.75">
      <c r="A20" t="s">
        <v>56</v>
      </c>
      <c r="E20" s="35" t="s">
        <v>49</v>
      </c>
    </row>
    <row r="21" spans="1:16" ht="12.75">
      <c r="A21" s="25" t="s">
        <v>47</v>
      </c>
      <c s="29" t="s">
        <v>35</v>
      </c>
      <c s="29" t="s">
        <v>1122</v>
      </c>
      <c s="25" t="s">
        <v>49</v>
      </c>
      <c s="30" t="s">
        <v>1123</v>
      </c>
      <c s="31" t="s">
        <v>116</v>
      </c>
      <c s="32">
        <v>7.04</v>
      </c>
      <c s="33">
        <v>0</v>
      </c>
      <c s="33">
        <f>ROUND(ROUND(H21,2)*ROUND(G21,3),2)</f>
      </c>
      <c s="31" t="s">
        <v>1075</v>
      </c>
      <c r="O21">
        <f>(I21*21)/100</f>
      </c>
      <c t="s">
        <v>23</v>
      </c>
    </row>
    <row r="22" spans="1:5" ht="25.5">
      <c r="A22" s="34" t="s">
        <v>53</v>
      </c>
      <c r="E22" s="35" t="s">
        <v>1124</v>
      </c>
    </row>
    <row r="23" spans="1:5" ht="12.75">
      <c r="A23" s="36" t="s">
        <v>55</v>
      </c>
      <c r="E23" s="37" t="s">
        <v>3145</v>
      </c>
    </row>
    <row r="24" spans="1:5" ht="12.75">
      <c r="A24" t="s">
        <v>56</v>
      </c>
      <c r="E24" s="35" t="s">
        <v>49</v>
      </c>
    </row>
    <row r="25" spans="1:16" ht="12.75">
      <c r="A25" s="25" t="s">
        <v>47</v>
      </c>
      <c s="29" t="s">
        <v>37</v>
      </c>
      <c s="29" t="s">
        <v>1126</v>
      </c>
      <c s="25" t="s">
        <v>49</v>
      </c>
      <c s="30" t="s">
        <v>1127</v>
      </c>
      <c s="31" t="s">
        <v>116</v>
      </c>
      <c s="32">
        <v>28.4</v>
      </c>
      <c s="33">
        <v>0</v>
      </c>
      <c s="33">
        <f>ROUND(ROUND(H25,2)*ROUND(G25,3),2)</f>
      </c>
      <c s="31" t="s">
        <v>1075</v>
      </c>
      <c r="O25">
        <f>(I25*21)/100</f>
      </c>
      <c t="s">
        <v>23</v>
      </c>
    </row>
    <row r="26" spans="1:5" ht="25.5">
      <c r="A26" s="34" t="s">
        <v>53</v>
      </c>
      <c r="E26" s="35" t="s">
        <v>1128</v>
      </c>
    </row>
    <row r="27" spans="1:5" ht="12.75">
      <c r="A27" s="36" t="s">
        <v>55</v>
      </c>
      <c r="E27" s="37" t="s">
        <v>3146</v>
      </c>
    </row>
    <row r="28" spans="1:5" ht="12.75">
      <c r="A28" t="s">
        <v>56</v>
      </c>
      <c r="E28" s="35" t="s">
        <v>49</v>
      </c>
    </row>
    <row r="29" spans="1:16" ht="12.75">
      <c r="A29" s="25" t="s">
        <v>47</v>
      </c>
      <c s="29" t="s">
        <v>73</v>
      </c>
      <c s="29" t="s">
        <v>1130</v>
      </c>
      <c s="25" t="s">
        <v>49</v>
      </c>
      <c s="30" t="s">
        <v>1131</v>
      </c>
      <c s="31" t="s">
        <v>116</v>
      </c>
      <c s="32">
        <v>7.04</v>
      </c>
      <c s="33">
        <v>0</v>
      </c>
      <c s="33">
        <f>ROUND(ROUND(H29,2)*ROUND(G29,3),2)</f>
      </c>
      <c s="31" t="s">
        <v>1075</v>
      </c>
      <c r="O29">
        <f>(I29*21)/100</f>
      </c>
      <c t="s">
        <v>23</v>
      </c>
    </row>
    <row r="30" spans="1:5" ht="25.5">
      <c r="A30" s="34" t="s">
        <v>53</v>
      </c>
      <c r="E30" s="35" t="s">
        <v>1132</v>
      </c>
    </row>
    <row r="31" spans="1:5" ht="12.75">
      <c r="A31" s="36" t="s">
        <v>55</v>
      </c>
      <c r="E31" s="37" t="s">
        <v>49</v>
      </c>
    </row>
    <row r="32" spans="1:5" ht="12.75">
      <c r="A32" t="s">
        <v>56</v>
      </c>
      <c r="E32" s="35" t="s">
        <v>49</v>
      </c>
    </row>
    <row r="33" spans="1:16" ht="12.75">
      <c r="A33" s="25" t="s">
        <v>47</v>
      </c>
      <c s="29" t="s">
        <v>77</v>
      </c>
      <c s="29" t="s">
        <v>1133</v>
      </c>
      <c s="25" t="s">
        <v>49</v>
      </c>
      <c s="30" t="s">
        <v>1134</v>
      </c>
      <c s="31" t="s">
        <v>116</v>
      </c>
      <c s="32">
        <v>28.4</v>
      </c>
      <c s="33">
        <v>0</v>
      </c>
      <c s="33">
        <f>ROUND(ROUND(H33,2)*ROUND(G33,3),2)</f>
      </c>
      <c s="31" t="s">
        <v>1075</v>
      </c>
      <c r="O33">
        <f>(I33*21)/100</f>
      </c>
      <c t="s">
        <v>23</v>
      </c>
    </row>
    <row r="34" spans="1:5" ht="25.5">
      <c r="A34" s="34" t="s">
        <v>53</v>
      </c>
      <c r="E34" s="35" t="s">
        <v>1135</v>
      </c>
    </row>
    <row r="35" spans="1:5" ht="12.75">
      <c r="A35" s="36" t="s">
        <v>55</v>
      </c>
      <c r="E35" s="37" t="s">
        <v>49</v>
      </c>
    </row>
    <row r="36" spans="1:5" ht="12.75">
      <c r="A36" t="s">
        <v>56</v>
      </c>
      <c r="E36" s="35" t="s">
        <v>49</v>
      </c>
    </row>
    <row r="37" spans="1:16" ht="25.5">
      <c r="A37" s="25" t="s">
        <v>47</v>
      </c>
      <c s="29" t="s">
        <v>40</v>
      </c>
      <c s="29" t="s">
        <v>1153</v>
      </c>
      <c s="25" t="s">
        <v>49</v>
      </c>
      <c s="30" t="s">
        <v>1154</v>
      </c>
      <c s="31" t="s">
        <v>126</v>
      </c>
      <c s="32">
        <v>30.952</v>
      </c>
      <c s="33">
        <v>0</v>
      </c>
      <c s="33">
        <f>ROUND(ROUND(H37,2)*ROUND(G37,3),2)</f>
      </c>
      <c s="31" t="s">
        <v>1075</v>
      </c>
      <c r="O37">
        <f>(I37*21)/100</f>
      </c>
      <c t="s">
        <v>23</v>
      </c>
    </row>
    <row r="38" spans="1:5" ht="38.25">
      <c r="A38" s="34" t="s">
        <v>53</v>
      </c>
      <c r="E38" s="35" t="s">
        <v>1155</v>
      </c>
    </row>
    <row r="39" spans="1:5" ht="25.5">
      <c r="A39" s="36" t="s">
        <v>55</v>
      </c>
      <c r="E39" s="37" t="s">
        <v>3147</v>
      </c>
    </row>
    <row r="40" spans="1:5" ht="12.75">
      <c r="A40" t="s">
        <v>56</v>
      </c>
      <c r="E40" s="35" t="s">
        <v>49</v>
      </c>
    </row>
    <row r="41" spans="1:16" ht="25.5">
      <c r="A41" s="25" t="s">
        <v>47</v>
      </c>
      <c s="29" t="s">
        <v>42</v>
      </c>
      <c s="29" t="s">
        <v>1161</v>
      </c>
      <c s="25" t="s">
        <v>49</v>
      </c>
      <c s="30" t="s">
        <v>1162</v>
      </c>
      <c s="31" t="s">
        <v>104</v>
      </c>
      <c s="32">
        <v>61.904</v>
      </c>
      <c s="33">
        <v>0</v>
      </c>
      <c s="33">
        <f>ROUND(ROUND(H41,2)*ROUND(G41,3),2)</f>
      </c>
      <c s="31" t="s">
        <v>1075</v>
      </c>
      <c r="O41">
        <f>(I41*21)/100</f>
      </c>
      <c t="s">
        <v>23</v>
      </c>
    </row>
    <row r="42" spans="1:5" ht="25.5">
      <c r="A42" s="34" t="s">
        <v>53</v>
      </c>
      <c r="E42" s="35" t="s">
        <v>1163</v>
      </c>
    </row>
    <row r="43" spans="1:5" ht="12.75">
      <c r="A43" s="36" t="s">
        <v>55</v>
      </c>
      <c r="E43" s="37" t="s">
        <v>3148</v>
      </c>
    </row>
    <row r="44" spans="1:5" ht="12.75">
      <c r="A44" t="s">
        <v>56</v>
      </c>
      <c r="E44" s="35" t="s">
        <v>49</v>
      </c>
    </row>
    <row r="45" spans="1:16" ht="12.75">
      <c r="A45" s="25" t="s">
        <v>47</v>
      </c>
      <c s="29" t="s">
        <v>44</v>
      </c>
      <c s="29" t="s">
        <v>1165</v>
      </c>
      <c s="25" t="s">
        <v>49</v>
      </c>
      <c s="30" t="s">
        <v>1166</v>
      </c>
      <c s="31" t="s">
        <v>126</v>
      </c>
      <c s="32">
        <v>30.952</v>
      </c>
      <c s="33">
        <v>0</v>
      </c>
      <c s="33">
        <f>ROUND(ROUND(H45,2)*ROUND(G45,3),2)</f>
      </c>
      <c s="31" t="s">
        <v>1075</v>
      </c>
      <c r="O45">
        <f>(I45*21)/100</f>
      </c>
      <c t="s">
        <v>23</v>
      </c>
    </row>
    <row r="46" spans="1:5" ht="25.5">
      <c r="A46" s="34" t="s">
        <v>53</v>
      </c>
      <c r="E46" s="35" t="s">
        <v>1167</v>
      </c>
    </row>
    <row r="47" spans="1:5" ht="12.75">
      <c r="A47" s="36" t="s">
        <v>55</v>
      </c>
      <c r="E47" s="37" t="s">
        <v>3149</v>
      </c>
    </row>
    <row r="48" spans="1:5" ht="12.75">
      <c r="A48" t="s">
        <v>56</v>
      </c>
      <c r="E48" s="35" t="s">
        <v>49</v>
      </c>
    </row>
    <row r="49" spans="1:16" ht="12.75">
      <c r="A49" s="25" t="s">
        <v>47</v>
      </c>
      <c s="29" t="s">
        <v>89</v>
      </c>
      <c s="29" t="s">
        <v>1169</v>
      </c>
      <c s="25" t="s">
        <v>49</v>
      </c>
      <c s="30" t="s">
        <v>1170</v>
      </c>
      <c s="31" t="s">
        <v>126</v>
      </c>
      <c s="32">
        <v>25.371</v>
      </c>
      <c s="33">
        <v>0</v>
      </c>
      <c s="33">
        <f>ROUND(ROUND(H49,2)*ROUND(G49,3),2)</f>
      </c>
      <c s="31" t="s">
        <v>1075</v>
      </c>
      <c r="O49">
        <f>(I49*21)/100</f>
      </c>
      <c t="s">
        <v>23</v>
      </c>
    </row>
    <row r="50" spans="1:5" ht="25.5">
      <c r="A50" s="34" t="s">
        <v>53</v>
      </c>
      <c r="E50" s="35" t="s">
        <v>1171</v>
      </c>
    </row>
    <row r="51" spans="1:5" ht="102">
      <c r="A51" s="36" t="s">
        <v>55</v>
      </c>
      <c r="E51" s="37" t="s">
        <v>3150</v>
      </c>
    </row>
    <row r="52" spans="1:5" ht="12.75">
      <c r="A52" t="s">
        <v>56</v>
      </c>
      <c r="E52" s="35" t="s">
        <v>49</v>
      </c>
    </row>
    <row r="53" spans="1:16" ht="12.75">
      <c r="A53" s="25" t="s">
        <v>47</v>
      </c>
      <c s="29" t="s">
        <v>94</v>
      </c>
      <c s="29" t="s">
        <v>3151</v>
      </c>
      <c s="25" t="s">
        <v>49</v>
      </c>
      <c s="30" t="s">
        <v>3152</v>
      </c>
      <c s="31" t="s">
        <v>126</v>
      </c>
      <c s="32">
        <v>2</v>
      </c>
      <c s="33">
        <v>0</v>
      </c>
      <c s="33">
        <f>ROUND(ROUND(H53,2)*ROUND(G53,3),2)</f>
      </c>
      <c s="31" t="s">
        <v>1075</v>
      </c>
      <c r="O53">
        <f>(I53*21)/100</f>
      </c>
      <c t="s">
        <v>23</v>
      </c>
    </row>
    <row r="54" spans="1:5" ht="25.5">
      <c r="A54" s="34" t="s">
        <v>53</v>
      </c>
      <c r="E54" s="35" t="s">
        <v>3153</v>
      </c>
    </row>
    <row r="55" spans="1:5" ht="12.75">
      <c r="A55" s="36" t="s">
        <v>55</v>
      </c>
      <c r="E55" s="37" t="s">
        <v>3154</v>
      </c>
    </row>
    <row r="56" spans="1:5" ht="12.75">
      <c r="A56" t="s">
        <v>56</v>
      </c>
      <c r="E56" s="35" t="s">
        <v>49</v>
      </c>
    </row>
    <row r="57" spans="1:16" ht="12.75">
      <c r="A57" s="25" t="s">
        <v>47</v>
      </c>
      <c s="29" t="s">
        <v>199</v>
      </c>
      <c s="29" t="s">
        <v>1173</v>
      </c>
      <c s="25" t="s">
        <v>49</v>
      </c>
      <c s="30" t="s">
        <v>1174</v>
      </c>
      <c s="31" t="s">
        <v>126</v>
      </c>
      <c s="32">
        <v>1.085</v>
      </c>
      <c s="33">
        <v>0</v>
      </c>
      <c s="33">
        <f>ROUND(ROUND(H57,2)*ROUND(G57,3),2)</f>
      </c>
      <c s="31" t="s">
        <v>1075</v>
      </c>
      <c r="O57">
        <f>(I57*21)/100</f>
      </c>
      <c t="s">
        <v>23</v>
      </c>
    </row>
    <row r="58" spans="1:5" ht="38.25">
      <c r="A58" s="34" t="s">
        <v>53</v>
      </c>
      <c r="E58" s="35" t="s">
        <v>1175</v>
      </c>
    </row>
    <row r="59" spans="1:5" ht="12.75">
      <c r="A59" s="36" t="s">
        <v>55</v>
      </c>
      <c r="E59" s="37" t="s">
        <v>3155</v>
      </c>
    </row>
    <row r="60" spans="1:5" ht="12.75">
      <c r="A60" t="s">
        <v>56</v>
      </c>
      <c r="E60" s="35" t="s">
        <v>49</v>
      </c>
    </row>
    <row r="61" spans="1:16" ht="12.75">
      <c r="A61" s="25" t="s">
        <v>47</v>
      </c>
      <c s="29" t="s">
        <v>290</v>
      </c>
      <c s="29" t="s">
        <v>1185</v>
      </c>
      <c s="25" t="s">
        <v>49</v>
      </c>
      <c s="30" t="s">
        <v>1186</v>
      </c>
      <c s="31" t="s">
        <v>104</v>
      </c>
      <c s="32">
        <v>2.192</v>
      </c>
      <c s="33">
        <v>0</v>
      </c>
      <c s="33">
        <f>ROUND(ROUND(H61,2)*ROUND(G61,3),2)</f>
      </c>
      <c s="31" t="s">
        <v>1075</v>
      </c>
      <c r="O61">
        <f>(I61*21)/100</f>
      </c>
      <c t="s">
        <v>23</v>
      </c>
    </row>
    <row r="62" spans="1:5" ht="12.75">
      <c r="A62" s="34" t="s">
        <v>53</v>
      </c>
      <c r="E62" s="35" t="s">
        <v>1186</v>
      </c>
    </row>
    <row r="63" spans="1:5" ht="12.75">
      <c r="A63" s="36" t="s">
        <v>55</v>
      </c>
      <c r="E63" s="37" t="s">
        <v>3156</v>
      </c>
    </row>
    <row r="64" spans="1:5" ht="12.75">
      <c r="A64" t="s">
        <v>56</v>
      </c>
      <c r="E64" s="35" t="s">
        <v>49</v>
      </c>
    </row>
    <row r="65" spans="1:16" ht="12.75">
      <c r="A65" s="25" t="s">
        <v>47</v>
      </c>
      <c s="29" t="s">
        <v>294</v>
      </c>
      <c s="29" t="s">
        <v>1189</v>
      </c>
      <c s="25" t="s">
        <v>49</v>
      </c>
      <c s="30" t="s">
        <v>1191</v>
      </c>
      <c s="31" t="s">
        <v>104</v>
      </c>
      <c s="32">
        <v>55.289</v>
      </c>
      <c s="33">
        <v>0</v>
      </c>
      <c s="33">
        <f>ROUND(ROUND(H65,2)*ROUND(G65,3),2)</f>
      </c>
      <c s="31" t="s">
        <v>1075</v>
      </c>
      <c r="O65">
        <f>(I65*21)/100</f>
      </c>
      <c t="s">
        <v>23</v>
      </c>
    </row>
    <row r="66" spans="1:5" ht="12.75">
      <c r="A66" s="34" t="s">
        <v>53</v>
      </c>
      <c r="E66" s="35" t="s">
        <v>1191</v>
      </c>
    </row>
    <row r="67" spans="1:5" ht="12.75">
      <c r="A67" s="36" t="s">
        <v>55</v>
      </c>
      <c r="E67" s="37" t="s">
        <v>3157</v>
      </c>
    </row>
    <row r="68" spans="1:5" ht="12.75">
      <c r="A68" t="s">
        <v>56</v>
      </c>
      <c r="E68" s="35" t="s">
        <v>49</v>
      </c>
    </row>
    <row r="69" spans="1:18" ht="12.75" customHeight="1">
      <c r="A69" s="6" t="s">
        <v>45</v>
      </c>
      <c s="6"/>
      <c s="39" t="s">
        <v>1197</v>
      </c>
      <c s="6"/>
      <c s="27" t="s">
        <v>1198</v>
      </c>
      <c s="6"/>
      <c s="6"/>
      <c s="6"/>
      <c s="40">
        <f>0+Q69</f>
      </c>
      <c s="6"/>
      <c r="O69">
        <f>0+R69</f>
      </c>
      <c r="Q69">
        <f>0+I70+I74+I78+I82</f>
      </c>
      <c>
        <f>0+O70+O74+O78+O82</f>
      </c>
    </row>
    <row r="70" spans="1:16" ht="12.75">
      <c r="A70" s="25" t="s">
        <v>47</v>
      </c>
      <c s="29" t="s">
        <v>33</v>
      </c>
      <c s="29" t="s">
        <v>1199</v>
      </c>
      <c s="25" t="s">
        <v>49</v>
      </c>
      <c s="30" t="s">
        <v>1200</v>
      </c>
      <c s="31" t="s">
        <v>142</v>
      </c>
      <c s="32">
        <v>0.4</v>
      </c>
      <c s="33">
        <v>0</v>
      </c>
      <c s="33">
        <f>ROUND(ROUND(H70,2)*ROUND(G70,3),2)</f>
      </c>
      <c s="31" t="s">
        <v>1075</v>
      </c>
      <c r="O70">
        <f>(I70*21)/100</f>
      </c>
      <c t="s">
        <v>23</v>
      </c>
    </row>
    <row r="71" spans="1:5" ht="12.75">
      <c r="A71" s="34" t="s">
        <v>53</v>
      </c>
      <c r="E71" s="35" t="s">
        <v>1200</v>
      </c>
    </row>
    <row r="72" spans="1:5" ht="12.75">
      <c r="A72" s="36" t="s">
        <v>55</v>
      </c>
      <c r="E72" s="37" t="s">
        <v>49</v>
      </c>
    </row>
    <row r="73" spans="1:5" ht="12.75">
      <c r="A73" t="s">
        <v>56</v>
      </c>
      <c r="E73" s="35" t="s">
        <v>49</v>
      </c>
    </row>
    <row r="74" spans="1:16" ht="12.75">
      <c r="A74" s="25" t="s">
        <v>47</v>
      </c>
      <c s="29" t="s">
        <v>205</v>
      </c>
      <c s="29" t="s">
        <v>1207</v>
      </c>
      <c s="25" t="s">
        <v>49</v>
      </c>
      <c s="30" t="s">
        <v>1208</v>
      </c>
      <c s="31" t="s">
        <v>142</v>
      </c>
      <c s="32">
        <v>0.4</v>
      </c>
      <c s="33">
        <v>0</v>
      </c>
      <c s="33">
        <f>ROUND(ROUND(H74,2)*ROUND(G74,3),2)</f>
      </c>
      <c s="31" t="s">
        <v>1075</v>
      </c>
      <c r="O74">
        <f>(I74*21)/100</f>
      </c>
      <c t="s">
        <v>23</v>
      </c>
    </row>
    <row r="75" spans="1:5" ht="12.75">
      <c r="A75" s="34" t="s">
        <v>53</v>
      </c>
      <c r="E75" s="35" t="s">
        <v>1209</v>
      </c>
    </row>
    <row r="76" spans="1:5" ht="25.5">
      <c r="A76" s="36" t="s">
        <v>55</v>
      </c>
      <c r="E76" s="37" t="s">
        <v>3158</v>
      </c>
    </row>
    <row r="77" spans="1:5" ht="12.75">
      <c r="A77" t="s">
        <v>56</v>
      </c>
      <c r="E77" s="35" t="s">
        <v>49</v>
      </c>
    </row>
    <row r="78" spans="1:16" ht="12.75">
      <c r="A78" s="25" t="s">
        <v>47</v>
      </c>
      <c s="29" t="s">
        <v>210</v>
      </c>
      <c s="29" t="s">
        <v>3159</v>
      </c>
      <c s="25" t="s">
        <v>49</v>
      </c>
      <c s="30" t="s">
        <v>1223</v>
      </c>
      <c s="31" t="s">
        <v>121</v>
      </c>
      <c s="32">
        <v>1</v>
      </c>
      <c s="33">
        <v>0</v>
      </c>
      <c s="33">
        <f>ROUND(ROUND(H78,2)*ROUND(G78,3),2)</f>
      </c>
      <c s="31"/>
      <c r="O78">
        <f>(I78*21)/100</f>
      </c>
      <c t="s">
        <v>23</v>
      </c>
    </row>
    <row r="79" spans="1:5" ht="12.75">
      <c r="A79" s="34" t="s">
        <v>53</v>
      </c>
      <c r="E79" s="35" t="s">
        <v>1223</v>
      </c>
    </row>
    <row r="80" spans="1:5" ht="25.5">
      <c r="A80" s="36" t="s">
        <v>55</v>
      </c>
      <c r="E80" s="37" t="s">
        <v>3160</v>
      </c>
    </row>
    <row r="81" spans="1:5" ht="12.75">
      <c r="A81" t="s">
        <v>56</v>
      </c>
      <c r="E81" s="35" t="s">
        <v>49</v>
      </c>
    </row>
    <row r="82" spans="1:16" ht="12.75">
      <c r="A82" s="25" t="s">
        <v>47</v>
      </c>
      <c s="29" t="s">
        <v>1562</v>
      </c>
      <c s="29" t="s">
        <v>1242</v>
      </c>
      <c s="25" t="s">
        <v>49</v>
      </c>
      <c s="30" t="s">
        <v>1243</v>
      </c>
      <c s="31" t="s">
        <v>51</v>
      </c>
      <c s="32">
        <v>1</v>
      </c>
      <c s="33">
        <v>0</v>
      </c>
      <c s="33">
        <f>ROUND(ROUND(H82,2)*ROUND(G82,3),2)</f>
      </c>
      <c s="31"/>
      <c r="O82">
        <f>(I82*21)/100</f>
      </c>
      <c t="s">
        <v>23</v>
      </c>
    </row>
    <row r="83" spans="1:5" ht="12.75">
      <c r="A83" s="34" t="s">
        <v>53</v>
      </c>
      <c r="E83" s="35" t="s">
        <v>1243</v>
      </c>
    </row>
    <row r="84" spans="1:5" ht="12.75">
      <c r="A84" s="36" t="s">
        <v>55</v>
      </c>
      <c r="E84" s="37" t="s">
        <v>49</v>
      </c>
    </row>
    <row r="85" spans="1:5" ht="12.75">
      <c r="A85" t="s">
        <v>56</v>
      </c>
      <c r="E85" s="35" t="s">
        <v>49</v>
      </c>
    </row>
    <row r="86" spans="1:18" ht="12.75" customHeight="1">
      <c r="A86" s="6" t="s">
        <v>45</v>
      </c>
      <c s="6"/>
      <c s="39" t="s">
        <v>33</v>
      </c>
      <c s="6"/>
      <c s="27" t="s">
        <v>272</v>
      </c>
      <c s="6"/>
      <c s="6"/>
      <c s="6"/>
      <c s="40">
        <f>0+Q86</f>
      </c>
      <c s="6"/>
      <c r="O86">
        <f>0+R86</f>
      </c>
      <c r="Q86">
        <f>0+I87+I91+I95</f>
      </c>
      <c>
        <f>0+O87+O91+O95</f>
      </c>
    </row>
    <row r="87" spans="1:16" ht="12.75">
      <c r="A87" s="25" t="s">
        <v>47</v>
      </c>
      <c s="29" t="s">
        <v>256</v>
      </c>
      <c s="29" t="s">
        <v>1250</v>
      </c>
      <c s="25" t="s">
        <v>49</v>
      </c>
      <c s="30" t="s">
        <v>1251</v>
      </c>
      <c s="31" t="s">
        <v>126</v>
      </c>
      <c s="32">
        <v>0.231</v>
      </c>
      <c s="33">
        <v>0</v>
      </c>
      <c s="33">
        <f>ROUND(ROUND(H87,2)*ROUND(G87,3),2)</f>
      </c>
      <c s="31" t="s">
        <v>1075</v>
      </c>
      <c r="O87">
        <f>(I87*21)/100</f>
      </c>
      <c t="s">
        <v>23</v>
      </c>
    </row>
    <row r="88" spans="1:5" ht="25.5">
      <c r="A88" s="34" t="s">
        <v>53</v>
      </c>
      <c r="E88" s="35" t="s">
        <v>1252</v>
      </c>
    </row>
    <row r="89" spans="1:5" ht="12.75">
      <c r="A89" s="36" t="s">
        <v>55</v>
      </c>
      <c r="E89" s="37" t="s">
        <v>3161</v>
      </c>
    </row>
    <row r="90" spans="1:5" ht="12.75">
      <c r="A90" t="s">
        <v>56</v>
      </c>
      <c r="E90" s="35" t="s">
        <v>49</v>
      </c>
    </row>
    <row r="91" spans="1:16" ht="25.5">
      <c r="A91" s="25" t="s">
        <v>47</v>
      </c>
      <c s="29" t="s">
        <v>260</v>
      </c>
      <c s="29" t="s">
        <v>1255</v>
      </c>
      <c s="25" t="s">
        <v>49</v>
      </c>
      <c s="30" t="s">
        <v>1256</v>
      </c>
      <c s="31" t="s">
        <v>126</v>
      </c>
      <c s="32">
        <v>0.378</v>
      </c>
      <c s="33">
        <v>0</v>
      </c>
      <c s="33">
        <f>ROUND(ROUND(H91,2)*ROUND(G91,3),2)</f>
      </c>
      <c s="31" t="s">
        <v>1075</v>
      </c>
      <c r="O91">
        <f>(I91*21)/100</f>
      </c>
      <c t="s">
        <v>23</v>
      </c>
    </row>
    <row r="92" spans="1:5" ht="38.25">
      <c r="A92" s="34" t="s">
        <v>53</v>
      </c>
      <c r="E92" s="35" t="s">
        <v>1257</v>
      </c>
    </row>
    <row r="93" spans="1:5" ht="25.5">
      <c r="A93" s="36" t="s">
        <v>55</v>
      </c>
      <c r="E93" s="37" t="s">
        <v>3052</v>
      </c>
    </row>
    <row r="94" spans="1:5" ht="12.75">
      <c r="A94" t="s">
        <v>56</v>
      </c>
      <c r="E94" s="35" t="s">
        <v>49</v>
      </c>
    </row>
    <row r="95" spans="1:16" ht="12.75">
      <c r="A95" s="25" t="s">
        <v>47</v>
      </c>
      <c s="29" t="s">
        <v>266</v>
      </c>
      <c s="29" t="s">
        <v>1270</v>
      </c>
      <c s="25" t="s">
        <v>49</v>
      </c>
      <c s="30" t="s">
        <v>1271</v>
      </c>
      <c s="31" t="s">
        <v>116</v>
      </c>
      <c s="32">
        <v>0.756</v>
      </c>
      <c s="33">
        <v>0</v>
      </c>
      <c s="33">
        <f>ROUND(ROUND(H95,2)*ROUND(G95,3),2)</f>
      </c>
      <c s="31" t="s">
        <v>1075</v>
      </c>
      <c r="O95">
        <f>(I95*21)/100</f>
      </c>
      <c t="s">
        <v>23</v>
      </c>
    </row>
    <row r="96" spans="1:5" ht="25.5">
      <c r="A96" s="34" t="s">
        <v>53</v>
      </c>
      <c r="E96" s="35" t="s">
        <v>1272</v>
      </c>
    </row>
    <row r="97" spans="1:5" ht="25.5">
      <c r="A97" s="36" t="s">
        <v>55</v>
      </c>
      <c r="E97" s="37" t="s">
        <v>3053</v>
      </c>
    </row>
    <row r="98" spans="1:5" ht="12.75">
      <c r="A98" t="s">
        <v>56</v>
      </c>
      <c r="E98" s="35" t="s">
        <v>49</v>
      </c>
    </row>
    <row r="99" spans="1:18" ht="12.75" customHeight="1">
      <c r="A99" s="6" t="s">
        <v>45</v>
      </c>
      <c s="6"/>
      <c s="39" t="s">
        <v>37</v>
      </c>
      <c s="6"/>
      <c s="27" t="s">
        <v>1303</v>
      </c>
      <c s="6"/>
      <c s="6"/>
      <c s="6"/>
      <c s="40">
        <f>0+Q99</f>
      </c>
      <c s="6"/>
      <c r="O99">
        <f>0+R99</f>
      </c>
      <c r="Q99">
        <f>0+I100+I104+I108+I112+I116+I120+I124+I128+I132</f>
      </c>
      <c>
        <f>0+O100+O104+O108+O112+O116+O120+O124+O128+O132</f>
      </c>
    </row>
    <row r="100" spans="1:16" ht="25.5">
      <c r="A100" s="25" t="s">
        <v>47</v>
      </c>
      <c s="29" t="s">
        <v>300</v>
      </c>
      <c s="29" t="s">
        <v>1305</v>
      </c>
      <c s="25" t="s">
        <v>49</v>
      </c>
      <c s="30" t="s">
        <v>1306</v>
      </c>
      <c s="31" t="s">
        <v>116</v>
      </c>
      <c s="32">
        <v>1.08</v>
      </c>
      <c s="33">
        <v>0</v>
      </c>
      <c s="33">
        <f>ROUND(ROUND(H100,2)*ROUND(G100,3),2)</f>
      </c>
      <c s="31" t="s">
        <v>1075</v>
      </c>
      <c r="O100">
        <f>(I100*21)/100</f>
      </c>
      <c t="s">
        <v>23</v>
      </c>
    </row>
    <row r="101" spans="1:5" ht="38.25">
      <c r="A101" s="34" t="s">
        <v>53</v>
      </c>
      <c r="E101" s="35" t="s">
        <v>1307</v>
      </c>
    </row>
    <row r="102" spans="1:5" ht="25.5">
      <c r="A102" s="36" t="s">
        <v>55</v>
      </c>
      <c r="E102" s="37" t="s">
        <v>3059</v>
      </c>
    </row>
    <row r="103" spans="1:5" ht="12.75">
      <c r="A103" t="s">
        <v>56</v>
      </c>
      <c r="E103" s="35" t="s">
        <v>49</v>
      </c>
    </row>
    <row r="104" spans="1:16" ht="25.5">
      <c r="A104" s="25" t="s">
        <v>47</v>
      </c>
      <c s="29" t="s">
        <v>303</v>
      </c>
      <c s="29" t="s">
        <v>1310</v>
      </c>
      <c s="25" t="s">
        <v>49</v>
      </c>
      <c s="30" t="s">
        <v>1311</v>
      </c>
      <c s="31" t="s">
        <v>116</v>
      </c>
      <c s="32">
        <v>8.01</v>
      </c>
      <c s="33">
        <v>0</v>
      </c>
      <c s="33">
        <f>ROUND(ROUND(H104,2)*ROUND(G104,3),2)</f>
      </c>
      <c s="31" t="s">
        <v>1075</v>
      </c>
      <c r="O104">
        <f>(I104*21)/100</f>
      </c>
      <c t="s">
        <v>23</v>
      </c>
    </row>
    <row r="105" spans="1:5" ht="38.25">
      <c r="A105" s="34" t="s">
        <v>53</v>
      </c>
      <c r="E105" s="35" t="s">
        <v>1312</v>
      </c>
    </row>
    <row r="106" spans="1:5" ht="51">
      <c r="A106" s="36" t="s">
        <v>55</v>
      </c>
      <c r="E106" s="37" t="s">
        <v>3060</v>
      </c>
    </row>
    <row r="107" spans="1:5" ht="12.75">
      <c r="A107" t="s">
        <v>56</v>
      </c>
      <c r="E107" s="35" t="s">
        <v>49</v>
      </c>
    </row>
    <row r="108" spans="1:16" ht="25.5">
      <c r="A108" s="25" t="s">
        <v>47</v>
      </c>
      <c s="29" t="s">
        <v>307</v>
      </c>
      <c s="29" t="s">
        <v>1315</v>
      </c>
      <c s="25" t="s">
        <v>49</v>
      </c>
      <c s="30" t="s">
        <v>1316</v>
      </c>
      <c s="31" t="s">
        <v>126</v>
      </c>
      <c s="32">
        <v>0.203</v>
      </c>
      <c s="33">
        <v>0</v>
      </c>
      <c s="33">
        <f>ROUND(ROUND(H108,2)*ROUND(G108,3),2)</f>
      </c>
      <c s="31" t="s">
        <v>1075</v>
      </c>
      <c r="O108">
        <f>(I108*21)/100</f>
      </c>
      <c t="s">
        <v>23</v>
      </c>
    </row>
    <row r="109" spans="1:5" ht="25.5">
      <c r="A109" s="34" t="s">
        <v>53</v>
      </c>
      <c r="E109" s="35" t="s">
        <v>1317</v>
      </c>
    </row>
    <row r="110" spans="1:5" ht="25.5">
      <c r="A110" s="36" t="s">
        <v>55</v>
      </c>
      <c r="E110" s="37" t="s">
        <v>3061</v>
      </c>
    </row>
    <row r="111" spans="1:5" ht="12.75">
      <c r="A111" t="s">
        <v>56</v>
      </c>
      <c r="E111" s="35" t="s">
        <v>49</v>
      </c>
    </row>
    <row r="112" spans="1:16" ht="25.5">
      <c r="A112" s="25" t="s">
        <v>47</v>
      </c>
      <c s="29" t="s">
        <v>312</v>
      </c>
      <c s="29" t="s">
        <v>1320</v>
      </c>
      <c s="25" t="s">
        <v>49</v>
      </c>
      <c s="30" t="s">
        <v>1321</v>
      </c>
      <c s="31" t="s">
        <v>126</v>
      </c>
      <c s="32">
        <v>0.27</v>
      </c>
      <c s="33">
        <v>0</v>
      </c>
      <c s="33">
        <f>ROUND(ROUND(H112,2)*ROUND(G112,3),2)</f>
      </c>
      <c s="31" t="s">
        <v>1075</v>
      </c>
      <c r="O112">
        <f>(I112*21)/100</f>
      </c>
      <c t="s">
        <v>23</v>
      </c>
    </row>
    <row r="113" spans="1:5" ht="25.5">
      <c r="A113" s="34" t="s">
        <v>53</v>
      </c>
      <c r="E113" s="35" t="s">
        <v>1322</v>
      </c>
    </row>
    <row r="114" spans="1:5" ht="25.5">
      <c r="A114" s="36" t="s">
        <v>55</v>
      </c>
      <c r="E114" s="37" t="s">
        <v>3062</v>
      </c>
    </row>
    <row r="115" spans="1:5" ht="12.75">
      <c r="A115" t="s">
        <v>56</v>
      </c>
      <c r="E115" s="35" t="s">
        <v>49</v>
      </c>
    </row>
    <row r="116" spans="1:16" ht="12.75">
      <c r="A116" s="25" t="s">
        <v>47</v>
      </c>
      <c s="29" t="s">
        <v>315</v>
      </c>
      <c s="29" t="s">
        <v>1325</v>
      </c>
      <c s="25" t="s">
        <v>49</v>
      </c>
      <c s="30" t="s">
        <v>1326</v>
      </c>
      <c s="31" t="s">
        <v>116</v>
      </c>
      <c s="32">
        <v>0.06</v>
      </c>
      <c s="33">
        <v>0</v>
      </c>
      <c s="33">
        <f>ROUND(ROUND(H116,2)*ROUND(G116,3),2)</f>
      </c>
      <c s="31" t="s">
        <v>1075</v>
      </c>
      <c r="O116">
        <f>(I116*21)/100</f>
      </c>
      <c t="s">
        <v>23</v>
      </c>
    </row>
    <row r="117" spans="1:5" ht="12.75">
      <c r="A117" s="34" t="s">
        <v>53</v>
      </c>
      <c r="E117" s="35" t="s">
        <v>1327</v>
      </c>
    </row>
    <row r="118" spans="1:5" ht="25.5">
      <c r="A118" s="36" t="s">
        <v>55</v>
      </c>
      <c r="E118" s="37" t="s">
        <v>3063</v>
      </c>
    </row>
    <row r="119" spans="1:5" ht="12.75">
      <c r="A119" t="s">
        <v>56</v>
      </c>
      <c r="E119" s="35" t="s">
        <v>49</v>
      </c>
    </row>
    <row r="120" spans="1:16" ht="12.75">
      <c r="A120" s="25" t="s">
        <v>47</v>
      </c>
      <c s="29" t="s">
        <v>321</v>
      </c>
      <c s="29" t="s">
        <v>1330</v>
      </c>
      <c s="25" t="s">
        <v>49</v>
      </c>
      <c s="30" t="s">
        <v>1331</v>
      </c>
      <c s="31" t="s">
        <v>116</v>
      </c>
      <c s="32">
        <v>0.06</v>
      </c>
      <c s="33">
        <v>0</v>
      </c>
      <c s="33">
        <f>ROUND(ROUND(H120,2)*ROUND(G120,3),2)</f>
      </c>
      <c s="31" t="s">
        <v>1075</v>
      </c>
      <c r="O120">
        <f>(I120*21)/100</f>
      </c>
      <c t="s">
        <v>23</v>
      </c>
    </row>
    <row r="121" spans="1:5" ht="12.75">
      <c r="A121" s="34" t="s">
        <v>53</v>
      </c>
      <c r="E121" s="35" t="s">
        <v>1332</v>
      </c>
    </row>
    <row r="122" spans="1:5" ht="12.75">
      <c r="A122" s="36" t="s">
        <v>55</v>
      </c>
      <c r="E122" s="37" t="s">
        <v>49</v>
      </c>
    </row>
    <row r="123" spans="1:5" ht="12.75">
      <c r="A123" t="s">
        <v>56</v>
      </c>
      <c r="E123" s="35" t="s">
        <v>49</v>
      </c>
    </row>
    <row r="124" spans="1:16" ht="12.75">
      <c r="A124" s="25" t="s">
        <v>47</v>
      </c>
      <c s="29" t="s">
        <v>326</v>
      </c>
      <c s="29" t="s">
        <v>1334</v>
      </c>
      <c s="25" t="s">
        <v>49</v>
      </c>
      <c s="30" t="s">
        <v>1335</v>
      </c>
      <c s="31" t="s">
        <v>116</v>
      </c>
      <c s="32">
        <v>1.08</v>
      </c>
      <c s="33">
        <v>0</v>
      </c>
      <c s="33">
        <f>ROUND(ROUND(H124,2)*ROUND(G124,3),2)</f>
      </c>
      <c s="31" t="s">
        <v>1075</v>
      </c>
      <c r="O124">
        <f>(I124*21)/100</f>
      </c>
      <c t="s">
        <v>23</v>
      </c>
    </row>
    <row r="125" spans="1:5" ht="25.5">
      <c r="A125" s="34" t="s">
        <v>53</v>
      </c>
      <c r="E125" s="35" t="s">
        <v>1336</v>
      </c>
    </row>
    <row r="126" spans="1:5" ht="25.5">
      <c r="A126" s="36" t="s">
        <v>55</v>
      </c>
      <c r="E126" s="37" t="s">
        <v>3064</v>
      </c>
    </row>
    <row r="127" spans="1:5" ht="12.75">
      <c r="A127" t="s">
        <v>56</v>
      </c>
      <c r="E127" s="35" t="s">
        <v>49</v>
      </c>
    </row>
    <row r="128" spans="1:16" ht="12.75">
      <c r="A128" s="25" t="s">
        <v>47</v>
      </c>
      <c s="29" t="s">
        <v>330</v>
      </c>
      <c s="29" t="s">
        <v>1339</v>
      </c>
      <c s="25" t="s">
        <v>49</v>
      </c>
      <c s="30" t="s">
        <v>1340</v>
      </c>
      <c s="31" t="s">
        <v>116</v>
      </c>
      <c s="32">
        <v>1.08</v>
      </c>
      <c s="33">
        <v>0</v>
      </c>
      <c s="33">
        <f>ROUND(ROUND(H128,2)*ROUND(G128,3),2)</f>
      </c>
      <c s="31" t="s">
        <v>1075</v>
      </c>
      <c r="O128">
        <f>(I128*21)/100</f>
      </c>
      <c t="s">
        <v>23</v>
      </c>
    </row>
    <row r="129" spans="1:5" ht="12.75">
      <c r="A129" s="34" t="s">
        <v>53</v>
      </c>
      <c r="E129" s="35" t="s">
        <v>1341</v>
      </c>
    </row>
    <row r="130" spans="1:5" ht="25.5">
      <c r="A130" s="36" t="s">
        <v>55</v>
      </c>
      <c r="E130" s="37" t="s">
        <v>3065</v>
      </c>
    </row>
    <row r="131" spans="1:5" ht="12.75">
      <c r="A131" t="s">
        <v>56</v>
      </c>
      <c r="E131" s="35" t="s">
        <v>49</v>
      </c>
    </row>
    <row r="132" spans="1:16" ht="12.75">
      <c r="A132" s="25" t="s">
        <v>47</v>
      </c>
      <c s="29" t="s">
        <v>336</v>
      </c>
      <c s="29" t="s">
        <v>1344</v>
      </c>
      <c s="25" t="s">
        <v>49</v>
      </c>
      <c s="30" t="s">
        <v>1345</v>
      </c>
      <c s="31" t="s">
        <v>116</v>
      </c>
      <c s="32">
        <v>2.7</v>
      </c>
      <c s="33">
        <v>0</v>
      </c>
      <c s="33">
        <f>ROUND(ROUND(H132,2)*ROUND(G132,3),2)</f>
      </c>
      <c s="31" t="s">
        <v>1075</v>
      </c>
      <c r="O132">
        <f>(I132*21)/100</f>
      </c>
      <c t="s">
        <v>23</v>
      </c>
    </row>
    <row r="133" spans="1:5" ht="12.75">
      <c r="A133" s="34" t="s">
        <v>53</v>
      </c>
      <c r="E133" s="35" t="s">
        <v>1346</v>
      </c>
    </row>
    <row r="134" spans="1:5" ht="25.5">
      <c r="A134" s="36" t="s">
        <v>55</v>
      </c>
      <c r="E134" s="37" t="s">
        <v>3066</v>
      </c>
    </row>
    <row r="135" spans="1:5" ht="12.75">
      <c r="A135" t="s">
        <v>56</v>
      </c>
      <c r="E135" s="35" t="s">
        <v>49</v>
      </c>
    </row>
    <row r="136" spans="1:18" ht="12.75" customHeight="1">
      <c r="A136" s="6" t="s">
        <v>45</v>
      </c>
      <c s="6"/>
      <c s="39" t="s">
        <v>1348</v>
      </c>
      <c s="6"/>
      <c s="27" t="s">
        <v>1349</v>
      </c>
      <c s="6"/>
      <c s="6"/>
      <c s="6"/>
      <c s="40">
        <f>0+Q136</f>
      </c>
      <c s="6"/>
      <c r="O136">
        <f>0+R136</f>
      </c>
      <c r="Q136">
        <f>0+I137+I141+I145+I149+I153+I157+I161+I165+I169</f>
      </c>
      <c>
        <f>0+O137+O141+O145+O149+O153+O157+O161+O165+O169</f>
      </c>
    </row>
    <row r="137" spans="1:16" ht="12.75">
      <c r="A137" s="25" t="s">
        <v>47</v>
      </c>
      <c s="29" t="s">
        <v>214</v>
      </c>
      <c s="29" t="s">
        <v>1350</v>
      </c>
      <c s="25" t="s">
        <v>49</v>
      </c>
      <c s="30" t="s">
        <v>1351</v>
      </c>
      <c s="31" t="s">
        <v>116</v>
      </c>
      <c s="32">
        <v>25.179</v>
      </c>
      <c s="33">
        <v>0</v>
      </c>
      <c s="33">
        <f>ROUND(ROUND(H137,2)*ROUND(G137,3),2)</f>
      </c>
      <c s="31" t="s">
        <v>1075</v>
      </c>
      <c r="O137">
        <f>(I137*21)/100</f>
      </c>
      <c t="s">
        <v>23</v>
      </c>
    </row>
    <row r="138" spans="1:5" ht="12.75">
      <c r="A138" s="34" t="s">
        <v>53</v>
      </c>
      <c r="E138" s="35" t="s">
        <v>1352</v>
      </c>
    </row>
    <row r="139" spans="1:5" ht="25.5">
      <c r="A139" s="36" t="s">
        <v>55</v>
      </c>
      <c r="E139" s="37" t="s">
        <v>3067</v>
      </c>
    </row>
    <row r="140" spans="1:5" ht="12.75">
      <c r="A140" t="s">
        <v>56</v>
      </c>
      <c r="E140" s="35" t="s">
        <v>49</v>
      </c>
    </row>
    <row r="141" spans="1:16" ht="12.75">
      <c r="A141" s="25" t="s">
        <v>47</v>
      </c>
      <c s="29" t="s">
        <v>341</v>
      </c>
      <c s="29" t="s">
        <v>1355</v>
      </c>
      <c s="25" t="s">
        <v>49</v>
      </c>
      <c s="30" t="s">
        <v>1356</v>
      </c>
      <c s="31" t="s">
        <v>116</v>
      </c>
      <c s="32">
        <v>45.46</v>
      </c>
      <c s="33">
        <v>0</v>
      </c>
      <c s="33">
        <f>ROUND(ROUND(H141,2)*ROUND(G141,3),2)</f>
      </c>
      <c s="31" t="s">
        <v>1075</v>
      </c>
      <c r="O141">
        <f>(I141*21)/100</f>
      </c>
      <c t="s">
        <v>23</v>
      </c>
    </row>
    <row r="142" spans="1:5" ht="12.75">
      <c r="A142" s="34" t="s">
        <v>53</v>
      </c>
      <c r="E142" s="35" t="s">
        <v>1357</v>
      </c>
    </row>
    <row r="143" spans="1:5" ht="25.5">
      <c r="A143" s="36" t="s">
        <v>55</v>
      </c>
      <c r="E143" s="37" t="s">
        <v>3068</v>
      </c>
    </row>
    <row r="144" spans="1:5" ht="12.75">
      <c r="A144" t="s">
        <v>56</v>
      </c>
      <c r="E144" s="35" t="s">
        <v>49</v>
      </c>
    </row>
    <row r="145" spans="1:16" ht="12.75">
      <c r="A145" s="25" t="s">
        <v>47</v>
      </c>
      <c s="29" t="s">
        <v>345</v>
      </c>
      <c s="29" t="s">
        <v>2205</v>
      </c>
      <c s="25" t="s">
        <v>49</v>
      </c>
      <c s="30" t="s">
        <v>2206</v>
      </c>
      <c s="31" t="s">
        <v>116</v>
      </c>
      <c s="32">
        <v>18.72</v>
      </c>
      <c s="33">
        <v>0</v>
      </c>
      <c s="33">
        <f>ROUND(ROUND(H145,2)*ROUND(G145,3),2)</f>
      </c>
      <c s="31" t="s">
        <v>1075</v>
      </c>
      <c r="O145">
        <f>(I145*21)/100</f>
      </c>
      <c t="s">
        <v>23</v>
      </c>
    </row>
    <row r="146" spans="1:5" ht="12.75">
      <c r="A146" s="34" t="s">
        <v>53</v>
      </c>
      <c r="E146" s="35" t="s">
        <v>2207</v>
      </c>
    </row>
    <row r="147" spans="1:5" ht="25.5">
      <c r="A147" s="36" t="s">
        <v>55</v>
      </c>
      <c r="E147" s="37" t="s">
        <v>3069</v>
      </c>
    </row>
    <row r="148" spans="1:5" ht="12.75">
      <c r="A148" t="s">
        <v>56</v>
      </c>
      <c r="E148" s="35" t="s">
        <v>49</v>
      </c>
    </row>
    <row r="149" spans="1:16" ht="12.75">
      <c r="A149" s="25" t="s">
        <v>47</v>
      </c>
      <c s="29" t="s">
        <v>351</v>
      </c>
      <c s="29" t="s">
        <v>1360</v>
      </c>
      <c s="25" t="s">
        <v>49</v>
      </c>
      <c s="30" t="s">
        <v>1361</v>
      </c>
      <c s="31" t="s">
        <v>116</v>
      </c>
      <c s="32">
        <v>5.735</v>
      </c>
      <c s="33">
        <v>0</v>
      </c>
      <c s="33">
        <f>ROUND(ROUND(H149,2)*ROUND(G149,3),2)</f>
      </c>
      <c s="31" t="s">
        <v>1075</v>
      </c>
      <c r="O149">
        <f>(I149*21)/100</f>
      </c>
      <c t="s">
        <v>23</v>
      </c>
    </row>
    <row r="150" spans="1:5" ht="25.5">
      <c r="A150" s="34" t="s">
        <v>53</v>
      </c>
      <c r="E150" s="35" t="s">
        <v>1362</v>
      </c>
    </row>
    <row r="151" spans="1:5" ht="25.5">
      <c r="A151" s="36" t="s">
        <v>55</v>
      </c>
      <c r="E151" s="37" t="s">
        <v>3070</v>
      </c>
    </row>
    <row r="152" spans="1:5" ht="12.75">
      <c r="A152" t="s">
        <v>56</v>
      </c>
      <c r="E152" s="35" t="s">
        <v>49</v>
      </c>
    </row>
    <row r="153" spans="1:16" ht="12.75">
      <c r="A153" s="25" t="s">
        <v>47</v>
      </c>
      <c s="29" t="s">
        <v>357</v>
      </c>
      <c s="29" t="s">
        <v>1365</v>
      </c>
      <c s="25" t="s">
        <v>49</v>
      </c>
      <c s="30" t="s">
        <v>1366</v>
      </c>
      <c s="31" t="s">
        <v>116</v>
      </c>
      <c s="32">
        <v>15.869</v>
      </c>
      <c s="33">
        <v>0</v>
      </c>
      <c s="33">
        <f>ROUND(ROUND(H153,2)*ROUND(G153,3),2)</f>
      </c>
      <c s="31" t="s">
        <v>1075</v>
      </c>
      <c r="O153">
        <f>(I153*21)/100</f>
      </c>
      <c t="s">
        <v>23</v>
      </c>
    </row>
    <row r="154" spans="1:5" ht="25.5">
      <c r="A154" s="34" t="s">
        <v>53</v>
      </c>
      <c r="E154" s="35" t="s">
        <v>1367</v>
      </c>
    </row>
    <row r="155" spans="1:5" ht="25.5">
      <c r="A155" s="36" t="s">
        <v>55</v>
      </c>
      <c r="E155" s="37" t="s">
        <v>3071</v>
      </c>
    </row>
    <row r="156" spans="1:5" ht="12.75">
      <c r="A156" t="s">
        <v>56</v>
      </c>
      <c r="E156" s="35" t="s">
        <v>49</v>
      </c>
    </row>
    <row r="157" spans="1:16" ht="12.75">
      <c r="A157" s="25" t="s">
        <v>47</v>
      </c>
      <c s="29" t="s">
        <v>364</v>
      </c>
      <c s="29" t="s">
        <v>1370</v>
      </c>
      <c s="25" t="s">
        <v>49</v>
      </c>
      <c s="30" t="s">
        <v>1371</v>
      </c>
      <c s="31" t="s">
        <v>116</v>
      </c>
      <c s="32">
        <v>11.135</v>
      </c>
      <c s="33">
        <v>0</v>
      </c>
      <c s="33">
        <f>ROUND(ROUND(H157,2)*ROUND(G157,3),2)</f>
      </c>
      <c s="31" t="s">
        <v>1075</v>
      </c>
      <c r="O157">
        <f>(I157*21)/100</f>
      </c>
      <c t="s">
        <v>23</v>
      </c>
    </row>
    <row r="158" spans="1:5" ht="12.75">
      <c r="A158" s="34" t="s">
        <v>53</v>
      </c>
      <c r="E158" s="35" t="s">
        <v>1372</v>
      </c>
    </row>
    <row r="159" spans="1:5" ht="51">
      <c r="A159" s="36" t="s">
        <v>55</v>
      </c>
      <c r="E159" s="37" t="s">
        <v>3072</v>
      </c>
    </row>
    <row r="160" spans="1:5" ht="12.75">
      <c r="A160" t="s">
        <v>56</v>
      </c>
      <c r="E160" s="35" t="s">
        <v>49</v>
      </c>
    </row>
    <row r="161" spans="1:16" ht="12.75">
      <c r="A161" s="25" t="s">
        <v>47</v>
      </c>
      <c s="29" t="s">
        <v>369</v>
      </c>
      <c s="29" t="s">
        <v>1375</v>
      </c>
      <c s="25" t="s">
        <v>49</v>
      </c>
      <c s="30" t="s">
        <v>1376</v>
      </c>
      <c s="31" t="s">
        <v>116</v>
      </c>
      <c s="32">
        <v>32.16</v>
      </c>
      <c s="33">
        <v>0</v>
      </c>
      <c s="33">
        <f>ROUND(ROUND(H161,2)*ROUND(G161,3),2)</f>
      </c>
      <c s="31" t="s">
        <v>1075</v>
      </c>
      <c r="O161">
        <f>(I161*21)/100</f>
      </c>
      <c t="s">
        <v>23</v>
      </c>
    </row>
    <row r="162" spans="1:5" ht="12.75">
      <c r="A162" s="34" t="s">
        <v>53</v>
      </c>
      <c r="E162" s="35" t="s">
        <v>1377</v>
      </c>
    </row>
    <row r="163" spans="1:5" ht="51">
      <c r="A163" s="36" t="s">
        <v>55</v>
      </c>
      <c r="E163" s="37" t="s">
        <v>3073</v>
      </c>
    </row>
    <row r="164" spans="1:5" ht="12.75">
      <c r="A164" t="s">
        <v>56</v>
      </c>
      <c r="E164" s="35" t="s">
        <v>49</v>
      </c>
    </row>
    <row r="165" spans="1:16" ht="12.75">
      <c r="A165" s="25" t="s">
        <v>47</v>
      </c>
      <c s="29" t="s">
        <v>1548</v>
      </c>
      <c s="29" t="s">
        <v>1380</v>
      </c>
      <c s="25" t="s">
        <v>49</v>
      </c>
      <c s="30" t="s">
        <v>1381</v>
      </c>
      <c s="31" t="s">
        <v>104</v>
      </c>
      <c s="32">
        <v>0.113</v>
      </c>
      <c s="33">
        <v>0</v>
      </c>
      <c s="33">
        <f>ROUND(ROUND(H165,2)*ROUND(G165,3),2)</f>
      </c>
      <c s="31" t="s">
        <v>1075</v>
      </c>
      <c r="O165">
        <f>(I165*21)/100</f>
      </c>
      <c t="s">
        <v>23</v>
      </c>
    </row>
    <row r="166" spans="1:5" ht="38.25">
      <c r="A166" s="34" t="s">
        <v>53</v>
      </c>
      <c r="E166" s="35" t="s">
        <v>1382</v>
      </c>
    </row>
    <row r="167" spans="1:5" ht="12.75">
      <c r="A167" s="36" t="s">
        <v>55</v>
      </c>
      <c r="E167" s="37" t="s">
        <v>49</v>
      </c>
    </row>
    <row r="168" spans="1:5" ht="12.75">
      <c r="A168" t="s">
        <v>56</v>
      </c>
      <c r="E168" s="35" t="s">
        <v>49</v>
      </c>
    </row>
    <row r="169" spans="1:16" ht="12.75">
      <c r="A169" s="25" t="s">
        <v>47</v>
      </c>
      <c s="29" t="s">
        <v>1559</v>
      </c>
      <c s="29" t="s">
        <v>2213</v>
      </c>
      <c s="25" t="s">
        <v>49</v>
      </c>
      <c s="30" t="s">
        <v>2214</v>
      </c>
      <c s="31" t="s">
        <v>116</v>
      </c>
      <c s="32">
        <v>22.857</v>
      </c>
      <c s="33">
        <v>0</v>
      </c>
      <c s="33">
        <f>ROUND(ROUND(H169,2)*ROUND(G169,3),2)</f>
      </c>
      <c s="31"/>
      <c r="O169">
        <f>(I169*21)/100</f>
      </c>
      <c t="s">
        <v>23</v>
      </c>
    </row>
    <row r="170" spans="1:5" ht="12.75">
      <c r="A170" s="34" t="s">
        <v>53</v>
      </c>
      <c r="E170" s="35" t="s">
        <v>2215</v>
      </c>
    </row>
    <row r="171" spans="1:5" ht="12.75">
      <c r="A171" s="36" t="s">
        <v>55</v>
      </c>
      <c r="E171" s="37" t="s">
        <v>49</v>
      </c>
    </row>
    <row r="172" spans="1:5" ht="12.75">
      <c r="A172" t="s">
        <v>56</v>
      </c>
      <c r="E172" s="35" t="s">
        <v>49</v>
      </c>
    </row>
    <row r="173" spans="1:18" ht="12.75" customHeight="1">
      <c r="A173" s="6" t="s">
        <v>45</v>
      </c>
      <c s="6"/>
      <c s="39" t="s">
        <v>1383</v>
      </c>
      <c s="6"/>
      <c s="27" t="s">
        <v>1384</v>
      </c>
      <c s="6"/>
      <c s="6"/>
      <c s="6"/>
      <c s="40">
        <f>0+Q173</f>
      </c>
      <c s="6"/>
      <c r="O173">
        <f>0+R173</f>
      </c>
      <c r="Q173">
        <f>0+I174+I178+I182+I186+I190+I194+I198+I202+I206</f>
      </c>
      <c>
        <f>0+O174+O178+O182+O186+O190+O194+O198+O202+O206</f>
      </c>
    </row>
    <row r="174" spans="1:16" ht="12.75">
      <c r="A174" s="25" t="s">
        <v>47</v>
      </c>
      <c s="29" t="s">
        <v>376</v>
      </c>
      <c s="29" t="s">
        <v>3074</v>
      </c>
      <c s="25" t="s">
        <v>49</v>
      </c>
      <c s="30" t="s">
        <v>3075</v>
      </c>
      <c s="31" t="s">
        <v>121</v>
      </c>
      <c s="32">
        <v>1</v>
      </c>
      <c s="33">
        <v>0</v>
      </c>
      <c s="33">
        <f>ROUND(ROUND(H174,2)*ROUND(G174,3),2)</f>
      </c>
      <c s="31"/>
      <c r="O174">
        <f>(I174*21)/100</f>
      </c>
      <c t="s">
        <v>23</v>
      </c>
    </row>
    <row r="175" spans="1:5" ht="12.75">
      <c r="A175" s="34" t="s">
        <v>53</v>
      </c>
      <c r="E175" s="35" t="s">
        <v>3075</v>
      </c>
    </row>
    <row r="176" spans="1:5" ht="12.75">
      <c r="A176" s="36" t="s">
        <v>55</v>
      </c>
      <c r="E176" s="37" t="s">
        <v>2794</v>
      </c>
    </row>
    <row r="177" spans="1:5" ht="12.75">
      <c r="A177" t="s">
        <v>56</v>
      </c>
      <c r="E177" s="35" t="s">
        <v>49</v>
      </c>
    </row>
    <row r="178" spans="1:16" ht="12.75">
      <c r="A178" s="25" t="s">
        <v>47</v>
      </c>
      <c s="29" t="s">
        <v>381</v>
      </c>
      <c s="29" t="s">
        <v>3162</v>
      </c>
      <c s="25" t="s">
        <v>49</v>
      </c>
      <c s="30" t="s">
        <v>3077</v>
      </c>
      <c s="31" t="s">
        <v>121</v>
      </c>
      <c s="32">
        <v>1</v>
      </c>
      <c s="33">
        <v>0</v>
      </c>
      <c s="33">
        <f>ROUND(ROUND(H178,2)*ROUND(G178,3),2)</f>
      </c>
      <c s="31"/>
      <c r="O178">
        <f>(I178*21)/100</f>
      </c>
      <c t="s">
        <v>23</v>
      </c>
    </row>
    <row r="179" spans="1:5" ht="12.75">
      <c r="A179" s="34" t="s">
        <v>53</v>
      </c>
      <c r="E179" s="35" t="s">
        <v>3077</v>
      </c>
    </row>
    <row r="180" spans="1:5" ht="12.75">
      <c r="A180" s="36" t="s">
        <v>55</v>
      </c>
      <c r="E180" s="37" t="s">
        <v>3078</v>
      </c>
    </row>
    <row r="181" spans="1:5" ht="12.75">
      <c r="A181" t="s">
        <v>56</v>
      </c>
      <c r="E181" s="35" t="s">
        <v>49</v>
      </c>
    </row>
    <row r="182" spans="1:16" ht="12.75">
      <c r="A182" s="25" t="s">
        <v>47</v>
      </c>
      <c s="29" t="s">
        <v>385</v>
      </c>
      <c s="29" t="s">
        <v>3163</v>
      </c>
      <c s="25" t="s">
        <v>49</v>
      </c>
      <c s="30" t="s">
        <v>3080</v>
      </c>
      <c s="31" t="s">
        <v>121</v>
      </c>
      <c s="32">
        <v>1</v>
      </c>
      <c s="33">
        <v>0</v>
      </c>
      <c s="33">
        <f>ROUND(ROUND(H182,2)*ROUND(G182,3),2)</f>
      </c>
      <c s="31"/>
      <c r="O182">
        <f>(I182*21)/100</f>
      </c>
      <c t="s">
        <v>23</v>
      </c>
    </row>
    <row r="183" spans="1:5" ht="12.75">
      <c r="A183" s="34" t="s">
        <v>53</v>
      </c>
      <c r="E183" s="35" t="s">
        <v>3080</v>
      </c>
    </row>
    <row r="184" spans="1:5" ht="12.75">
      <c r="A184" s="36" t="s">
        <v>55</v>
      </c>
      <c r="E184" s="37" t="s">
        <v>3078</v>
      </c>
    </row>
    <row r="185" spans="1:5" ht="12.75">
      <c r="A185" t="s">
        <v>56</v>
      </c>
      <c r="E185" s="35" t="s">
        <v>49</v>
      </c>
    </row>
    <row r="186" spans="1:16" ht="12.75">
      <c r="A186" s="25" t="s">
        <v>47</v>
      </c>
      <c s="29" t="s">
        <v>389</v>
      </c>
      <c s="29" t="s">
        <v>3164</v>
      </c>
      <c s="25" t="s">
        <v>49</v>
      </c>
      <c s="30" t="s">
        <v>3082</v>
      </c>
      <c s="31" t="s">
        <v>121</v>
      </c>
      <c s="32">
        <v>1</v>
      </c>
      <c s="33">
        <v>0</v>
      </c>
      <c s="33">
        <f>ROUND(ROUND(H186,2)*ROUND(G186,3),2)</f>
      </c>
      <c s="31"/>
      <c r="O186">
        <f>(I186*21)/100</f>
      </c>
      <c t="s">
        <v>23</v>
      </c>
    </row>
    <row r="187" spans="1:5" ht="12.75">
      <c r="A187" s="34" t="s">
        <v>53</v>
      </c>
      <c r="E187" s="35" t="s">
        <v>3082</v>
      </c>
    </row>
    <row r="188" spans="1:5" ht="25.5">
      <c r="A188" s="36" t="s">
        <v>55</v>
      </c>
      <c r="E188" s="37" t="s">
        <v>3083</v>
      </c>
    </row>
    <row r="189" spans="1:5" ht="12.75">
      <c r="A189" t="s">
        <v>56</v>
      </c>
      <c r="E189" s="35" t="s">
        <v>49</v>
      </c>
    </row>
    <row r="190" spans="1:16" ht="12.75">
      <c r="A190" s="25" t="s">
        <v>47</v>
      </c>
      <c s="29" t="s">
        <v>394</v>
      </c>
      <c s="29" t="s">
        <v>3165</v>
      </c>
      <c s="25" t="s">
        <v>49</v>
      </c>
      <c s="30" t="s">
        <v>3085</v>
      </c>
      <c s="31" t="s">
        <v>121</v>
      </c>
      <c s="32">
        <v>1</v>
      </c>
      <c s="33">
        <v>0</v>
      </c>
      <c s="33">
        <f>ROUND(ROUND(H190,2)*ROUND(G190,3),2)</f>
      </c>
      <c s="31"/>
      <c r="O190">
        <f>(I190*21)/100</f>
      </c>
      <c t="s">
        <v>23</v>
      </c>
    </row>
    <row r="191" spans="1:5" ht="12.75">
      <c r="A191" s="34" t="s">
        <v>53</v>
      </c>
      <c r="E191" s="35" t="s">
        <v>3085</v>
      </c>
    </row>
    <row r="192" spans="1:5" ht="25.5">
      <c r="A192" s="36" t="s">
        <v>55</v>
      </c>
      <c r="E192" s="37" t="s">
        <v>3086</v>
      </c>
    </row>
    <row r="193" spans="1:5" ht="12.75">
      <c r="A193" t="s">
        <v>56</v>
      </c>
      <c r="E193" s="35" t="s">
        <v>49</v>
      </c>
    </row>
    <row r="194" spans="1:16" ht="12.75">
      <c r="A194" s="25" t="s">
        <v>47</v>
      </c>
      <c s="29" t="s">
        <v>400</v>
      </c>
      <c s="29" t="s">
        <v>3166</v>
      </c>
      <c s="25" t="s">
        <v>49</v>
      </c>
      <c s="30" t="s">
        <v>3088</v>
      </c>
      <c s="31" t="s">
        <v>121</v>
      </c>
      <c s="32">
        <v>8</v>
      </c>
      <c s="33">
        <v>0</v>
      </c>
      <c s="33">
        <f>ROUND(ROUND(H194,2)*ROUND(G194,3),2)</f>
      </c>
      <c s="31"/>
      <c r="O194">
        <f>(I194*21)/100</f>
      </c>
      <c t="s">
        <v>23</v>
      </c>
    </row>
    <row r="195" spans="1:5" ht="12.75">
      <c r="A195" s="34" t="s">
        <v>53</v>
      </c>
      <c r="E195" s="35" t="s">
        <v>3088</v>
      </c>
    </row>
    <row r="196" spans="1:5" ht="63.75">
      <c r="A196" s="36" t="s">
        <v>55</v>
      </c>
      <c r="E196" s="37" t="s">
        <v>3167</v>
      </c>
    </row>
    <row r="197" spans="1:5" ht="12.75">
      <c r="A197" t="s">
        <v>56</v>
      </c>
      <c r="E197" s="35" t="s">
        <v>49</v>
      </c>
    </row>
    <row r="198" spans="1:16" ht="12.75">
      <c r="A198" s="25" t="s">
        <v>47</v>
      </c>
      <c s="29" t="s">
        <v>403</v>
      </c>
      <c s="29" t="s">
        <v>3168</v>
      </c>
      <c s="25" t="s">
        <v>49</v>
      </c>
      <c s="30" t="s">
        <v>3091</v>
      </c>
      <c s="31" t="s">
        <v>121</v>
      </c>
      <c s="32">
        <v>2</v>
      </c>
      <c s="33">
        <v>0</v>
      </c>
      <c s="33">
        <f>ROUND(ROUND(H198,2)*ROUND(G198,3),2)</f>
      </c>
      <c s="31"/>
      <c r="O198">
        <f>(I198*21)/100</f>
      </c>
      <c t="s">
        <v>23</v>
      </c>
    </row>
    <row r="199" spans="1:5" ht="12.75">
      <c r="A199" s="34" t="s">
        <v>53</v>
      </c>
      <c r="E199" s="35" t="s">
        <v>3091</v>
      </c>
    </row>
    <row r="200" spans="1:5" ht="63.75">
      <c r="A200" s="36" t="s">
        <v>55</v>
      </c>
      <c r="E200" s="37" t="s">
        <v>3169</v>
      </c>
    </row>
    <row r="201" spans="1:5" ht="12.75">
      <c r="A201" t="s">
        <v>56</v>
      </c>
      <c r="E201" s="35" t="s">
        <v>49</v>
      </c>
    </row>
    <row r="202" spans="1:16" ht="12.75">
      <c r="A202" s="25" t="s">
        <v>47</v>
      </c>
      <c s="29" t="s">
        <v>406</v>
      </c>
      <c s="29" t="s">
        <v>3170</v>
      </c>
      <c s="25" t="s">
        <v>49</v>
      </c>
      <c s="30" t="s">
        <v>3171</v>
      </c>
      <c s="31" t="s">
        <v>121</v>
      </c>
      <c s="32">
        <v>1</v>
      </c>
      <c s="33">
        <v>0</v>
      </c>
      <c s="33">
        <f>ROUND(ROUND(H202,2)*ROUND(G202,3),2)</f>
      </c>
      <c s="31"/>
      <c r="O202">
        <f>(I202*21)/100</f>
      </c>
      <c t="s">
        <v>23</v>
      </c>
    </row>
    <row r="203" spans="1:5" ht="12.75">
      <c r="A203" s="34" t="s">
        <v>53</v>
      </c>
      <c r="E203" s="35" t="s">
        <v>3171</v>
      </c>
    </row>
    <row r="204" spans="1:5" ht="38.25">
      <c r="A204" s="36" t="s">
        <v>55</v>
      </c>
      <c r="E204" s="37" t="s">
        <v>3172</v>
      </c>
    </row>
    <row r="205" spans="1:5" ht="12.75">
      <c r="A205" t="s">
        <v>56</v>
      </c>
      <c r="E205" s="35" t="s">
        <v>49</v>
      </c>
    </row>
    <row r="206" spans="1:16" ht="12.75">
      <c r="A206" s="25" t="s">
        <v>47</v>
      </c>
      <c s="29" t="s">
        <v>1552</v>
      </c>
      <c s="29" t="s">
        <v>1394</v>
      </c>
      <c s="25" t="s">
        <v>49</v>
      </c>
      <c s="30" t="s">
        <v>1395</v>
      </c>
      <c s="31" t="s">
        <v>104</v>
      </c>
      <c s="32">
        <v>0.027</v>
      </c>
      <c s="33">
        <v>0</v>
      </c>
      <c s="33">
        <f>ROUND(ROUND(H206,2)*ROUND(G206,3),2)</f>
      </c>
      <c s="31" t="s">
        <v>1075</v>
      </c>
      <c r="O206">
        <f>(I206*21)/100</f>
      </c>
      <c t="s">
        <v>23</v>
      </c>
    </row>
    <row r="207" spans="1:5" ht="25.5">
      <c r="A207" s="34" t="s">
        <v>53</v>
      </c>
      <c r="E207" s="35" t="s">
        <v>1396</v>
      </c>
    </row>
    <row r="208" spans="1:5" ht="12.75">
      <c r="A208" s="36" t="s">
        <v>55</v>
      </c>
      <c r="E208" s="37" t="s">
        <v>49</v>
      </c>
    </row>
    <row r="209" spans="1:5" ht="12.75">
      <c r="A209" t="s">
        <v>56</v>
      </c>
      <c r="E209" s="35" t="s">
        <v>49</v>
      </c>
    </row>
    <row r="210" spans="1:18" ht="12.75" customHeight="1">
      <c r="A210" s="6" t="s">
        <v>45</v>
      </c>
      <c s="6"/>
      <c s="39" t="s">
        <v>1397</v>
      </c>
      <c s="6"/>
      <c s="27" t="s">
        <v>1398</v>
      </c>
      <c s="6"/>
      <c s="6"/>
      <c s="6"/>
      <c s="40">
        <f>0+Q210</f>
      </c>
      <c s="6"/>
      <c r="O210">
        <f>0+R210</f>
      </c>
      <c r="Q210">
        <f>0+I211+I215+I219</f>
      </c>
      <c>
        <f>0+O211+O215+O219</f>
      </c>
    </row>
    <row r="211" spans="1:16" ht="12.75">
      <c r="A211" s="25" t="s">
        <v>47</v>
      </c>
      <c s="29" t="s">
        <v>409</v>
      </c>
      <c s="29" t="s">
        <v>3173</v>
      </c>
      <c s="25" t="s">
        <v>49</v>
      </c>
      <c s="30" t="s">
        <v>3094</v>
      </c>
      <c s="31" t="s">
        <v>51</v>
      </c>
      <c s="32">
        <v>2</v>
      </c>
      <c s="33">
        <v>0</v>
      </c>
      <c s="33">
        <f>ROUND(ROUND(H211,2)*ROUND(G211,3),2)</f>
      </c>
      <c s="31"/>
      <c r="O211">
        <f>(I211*21)/100</f>
      </c>
      <c t="s">
        <v>23</v>
      </c>
    </row>
    <row r="212" spans="1:5" ht="12.75">
      <c r="A212" s="34" t="s">
        <v>53</v>
      </c>
      <c r="E212" s="35" t="s">
        <v>3094</v>
      </c>
    </row>
    <row r="213" spans="1:5" ht="51">
      <c r="A213" s="36" t="s">
        <v>55</v>
      </c>
      <c r="E213" s="37" t="s">
        <v>3095</v>
      </c>
    </row>
    <row r="214" spans="1:5" ht="12.75">
      <c r="A214" t="s">
        <v>56</v>
      </c>
      <c r="E214" s="35" t="s">
        <v>49</v>
      </c>
    </row>
    <row r="215" spans="1:16" ht="12.75">
      <c r="A215" s="25" t="s">
        <v>47</v>
      </c>
      <c s="29" t="s">
        <v>414</v>
      </c>
      <c s="29" t="s">
        <v>3174</v>
      </c>
      <c s="25" t="s">
        <v>49</v>
      </c>
      <c s="30" t="s">
        <v>3097</v>
      </c>
      <c s="31" t="s">
        <v>121</v>
      </c>
      <c s="32">
        <v>2</v>
      </c>
      <c s="33">
        <v>0</v>
      </c>
      <c s="33">
        <f>ROUND(ROUND(H215,2)*ROUND(G215,3),2)</f>
      </c>
      <c s="31"/>
      <c r="O215">
        <f>(I215*21)/100</f>
      </c>
      <c t="s">
        <v>23</v>
      </c>
    </row>
    <row r="216" spans="1:5" ht="12.75">
      <c r="A216" s="34" t="s">
        <v>53</v>
      </c>
      <c r="E216" s="35" t="s">
        <v>3097</v>
      </c>
    </row>
    <row r="217" spans="1:5" ht="38.25">
      <c r="A217" s="36" t="s">
        <v>55</v>
      </c>
      <c r="E217" s="37" t="s">
        <v>3098</v>
      </c>
    </row>
    <row r="218" spans="1:5" ht="12.75">
      <c r="A218" t="s">
        <v>56</v>
      </c>
      <c r="E218" s="35" t="s">
        <v>49</v>
      </c>
    </row>
    <row r="219" spans="1:16" ht="12.75">
      <c r="A219" s="25" t="s">
        <v>47</v>
      </c>
      <c s="29" t="s">
        <v>1556</v>
      </c>
      <c s="29" t="s">
        <v>1436</v>
      </c>
      <c s="25" t="s">
        <v>49</v>
      </c>
      <c s="30" t="s">
        <v>1437</v>
      </c>
      <c s="31" t="s">
        <v>104</v>
      </c>
      <c s="32">
        <v>0.02</v>
      </c>
      <c s="33">
        <v>0</v>
      </c>
      <c s="33">
        <f>ROUND(ROUND(H219,2)*ROUND(G219,3),2)</f>
      </c>
      <c s="31" t="s">
        <v>1075</v>
      </c>
      <c r="O219">
        <f>(I219*21)/100</f>
      </c>
      <c t="s">
        <v>23</v>
      </c>
    </row>
    <row r="220" spans="1:5" ht="25.5">
      <c r="A220" s="34" t="s">
        <v>53</v>
      </c>
      <c r="E220" s="35" t="s">
        <v>1438</v>
      </c>
    </row>
    <row r="221" spans="1:5" ht="12.75">
      <c r="A221" s="36" t="s">
        <v>55</v>
      </c>
      <c r="E221" s="37" t="s">
        <v>49</v>
      </c>
    </row>
    <row r="222" spans="1:5" ht="12.75">
      <c r="A222" t="s">
        <v>56</v>
      </c>
      <c r="E222" s="35" t="s">
        <v>49</v>
      </c>
    </row>
    <row r="223" spans="1:18" ht="12.75" customHeight="1">
      <c r="A223" s="6" t="s">
        <v>45</v>
      </c>
      <c s="6"/>
      <c s="39" t="s">
        <v>77</v>
      </c>
      <c s="6"/>
      <c s="27" t="s">
        <v>820</v>
      </c>
      <c s="6"/>
      <c s="6"/>
      <c s="6"/>
      <c s="40">
        <f>0+Q223</f>
      </c>
      <c s="6"/>
      <c r="O223">
        <f>0+R223</f>
      </c>
      <c r="Q223">
        <f>0+I224+I228+I232+I236+I240+I244+I248+I252+I256+I260+I264+I268+I272+I276+I280+I284+I288+I292+I296+I300+I304+I308+I312+I316+I320+I324+I328+I332+I336+I340+I344+I348+I352+I356+I360</f>
      </c>
      <c>
        <f>0+O224+O228+O232+O236+O240+O244+O248+O252+O256+O260+O264+O268+O272+O276+O280+O284+O288+O292+O296+O300+O304+O308+O312+O316+O320+O324+O328+O332+O336+O340+O344+O348+O352+O356+O360</f>
      </c>
    </row>
    <row r="224" spans="1:16" ht="12.75">
      <c r="A224" s="25" t="s">
        <v>47</v>
      </c>
      <c s="29" t="s">
        <v>219</v>
      </c>
      <c s="29" t="s">
        <v>3099</v>
      </c>
      <c s="25" t="s">
        <v>49</v>
      </c>
      <c s="30" t="s">
        <v>3100</v>
      </c>
      <c s="31" t="s">
        <v>142</v>
      </c>
      <c s="32">
        <v>19.285</v>
      </c>
      <c s="33">
        <v>0</v>
      </c>
      <c s="33">
        <f>ROUND(ROUND(H224,2)*ROUND(G224,3),2)</f>
      </c>
      <c s="31" t="s">
        <v>1075</v>
      </c>
      <c r="O224">
        <f>(I224*21)/100</f>
      </c>
      <c t="s">
        <v>23</v>
      </c>
    </row>
    <row r="225" spans="1:5" ht="12.75">
      <c r="A225" s="34" t="s">
        <v>53</v>
      </c>
      <c r="E225" s="35" t="s">
        <v>3100</v>
      </c>
    </row>
    <row r="226" spans="1:5" ht="12.75">
      <c r="A226" s="36" t="s">
        <v>55</v>
      </c>
      <c r="E226" s="37" t="s">
        <v>49</v>
      </c>
    </row>
    <row r="227" spans="1:5" ht="12.75">
      <c r="A227" t="s">
        <v>56</v>
      </c>
      <c r="E227" s="35" t="s">
        <v>49</v>
      </c>
    </row>
    <row r="228" spans="1:16" ht="12.75">
      <c r="A228" s="25" t="s">
        <v>47</v>
      </c>
      <c s="29" t="s">
        <v>225</v>
      </c>
      <c s="29" t="s">
        <v>3175</v>
      </c>
      <c s="25" t="s">
        <v>49</v>
      </c>
      <c s="30" t="s">
        <v>1447</v>
      </c>
      <c s="31" t="s">
        <v>121</v>
      </c>
      <c s="32">
        <v>1</v>
      </c>
      <c s="33">
        <v>0</v>
      </c>
      <c s="33">
        <f>ROUND(ROUND(H228,2)*ROUND(G228,3),2)</f>
      </c>
      <c s="31"/>
      <c r="O228">
        <f>(I228*21)/100</f>
      </c>
      <c t="s">
        <v>23</v>
      </c>
    </row>
    <row r="229" spans="1:5" ht="12.75">
      <c r="A229" s="34" t="s">
        <v>53</v>
      </c>
      <c r="E229" s="35" t="s">
        <v>1447</v>
      </c>
    </row>
    <row r="230" spans="1:5" ht="12.75">
      <c r="A230" s="36" t="s">
        <v>55</v>
      </c>
      <c r="E230" s="37" t="s">
        <v>49</v>
      </c>
    </row>
    <row r="231" spans="1:5" ht="12.75">
      <c r="A231" t="s">
        <v>56</v>
      </c>
      <c r="E231" s="35" t="s">
        <v>49</v>
      </c>
    </row>
    <row r="232" spans="1:16" ht="12.75">
      <c r="A232" s="25" t="s">
        <v>47</v>
      </c>
      <c s="29" t="s">
        <v>231</v>
      </c>
      <c s="29" t="s">
        <v>1466</v>
      </c>
      <c s="25" t="s">
        <v>49</v>
      </c>
      <c s="30" t="s">
        <v>1467</v>
      </c>
      <c s="31" t="s">
        <v>121</v>
      </c>
      <c s="32">
        <v>1</v>
      </c>
      <c s="33">
        <v>0</v>
      </c>
      <c s="33">
        <f>ROUND(ROUND(H232,2)*ROUND(G232,3),2)</f>
      </c>
      <c s="31" t="s">
        <v>1075</v>
      </c>
      <c r="O232">
        <f>(I232*21)/100</f>
      </c>
      <c t="s">
        <v>23</v>
      </c>
    </row>
    <row r="233" spans="1:5" ht="12.75">
      <c r="A233" s="34" t="s">
        <v>53</v>
      </c>
      <c r="E233" s="35" t="s">
        <v>1467</v>
      </c>
    </row>
    <row r="234" spans="1:5" ht="12.75">
      <c r="A234" s="36" t="s">
        <v>55</v>
      </c>
      <c r="E234" s="37" t="s">
        <v>49</v>
      </c>
    </row>
    <row r="235" spans="1:5" ht="12.75">
      <c r="A235" t="s">
        <v>56</v>
      </c>
      <c r="E235" s="35" t="s">
        <v>49</v>
      </c>
    </row>
    <row r="236" spans="1:16" ht="12.75">
      <c r="A236" s="25" t="s">
        <v>47</v>
      </c>
      <c s="29" t="s">
        <v>237</v>
      </c>
      <c s="29" t="s">
        <v>3176</v>
      </c>
      <c s="25" t="s">
        <v>49</v>
      </c>
      <c s="30" t="s">
        <v>3177</v>
      </c>
      <c s="31" t="s">
        <v>121</v>
      </c>
      <c s="32">
        <v>1</v>
      </c>
      <c s="33">
        <v>0</v>
      </c>
      <c s="33">
        <f>ROUND(ROUND(H236,2)*ROUND(G236,3),2)</f>
      </c>
      <c s="31" t="s">
        <v>1075</v>
      </c>
      <c r="O236">
        <f>(I236*21)/100</f>
      </c>
      <c t="s">
        <v>23</v>
      </c>
    </row>
    <row r="237" spans="1:5" ht="12.75">
      <c r="A237" s="34" t="s">
        <v>53</v>
      </c>
      <c r="E237" s="35" t="s">
        <v>3177</v>
      </c>
    </row>
    <row r="238" spans="1:5" ht="12.75">
      <c r="A238" s="36" t="s">
        <v>55</v>
      </c>
      <c r="E238" s="37" t="s">
        <v>49</v>
      </c>
    </row>
    <row r="239" spans="1:5" ht="12.75">
      <c r="A239" t="s">
        <v>56</v>
      </c>
      <c r="E239" s="35" t="s">
        <v>49</v>
      </c>
    </row>
    <row r="240" spans="1:16" ht="12.75">
      <c r="A240" s="25" t="s">
        <v>47</v>
      </c>
      <c s="29" t="s">
        <v>243</v>
      </c>
      <c s="29" t="s">
        <v>1494</v>
      </c>
      <c s="25" t="s">
        <v>49</v>
      </c>
      <c s="30" t="s">
        <v>1495</v>
      </c>
      <c s="31" t="s">
        <v>121</v>
      </c>
      <c s="32">
        <v>2</v>
      </c>
      <c s="33">
        <v>0</v>
      </c>
      <c s="33">
        <f>ROUND(ROUND(H240,2)*ROUND(G240,3),2)</f>
      </c>
      <c s="31" t="s">
        <v>1075</v>
      </c>
      <c r="O240">
        <f>(I240*21)/100</f>
      </c>
      <c t="s">
        <v>23</v>
      </c>
    </row>
    <row r="241" spans="1:5" ht="12.75">
      <c r="A241" s="34" t="s">
        <v>53</v>
      </c>
      <c r="E241" s="35" t="s">
        <v>1495</v>
      </c>
    </row>
    <row r="242" spans="1:5" ht="12.75">
      <c r="A242" s="36" t="s">
        <v>55</v>
      </c>
      <c r="E242" s="37" t="s">
        <v>49</v>
      </c>
    </row>
    <row r="243" spans="1:5" ht="12.75">
      <c r="A243" t="s">
        <v>56</v>
      </c>
      <c r="E243" s="35" t="s">
        <v>49</v>
      </c>
    </row>
    <row r="244" spans="1:16" ht="12.75">
      <c r="A244" s="25" t="s">
        <v>47</v>
      </c>
      <c s="29" t="s">
        <v>249</v>
      </c>
      <c s="29" t="s">
        <v>1513</v>
      </c>
      <c s="25" t="s">
        <v>49</v>
      </c>
      <c s="30" t="s">
        <v>1514</v>
      </c>
      <c s="31" t="s">
        <v>121</v>
      </c>
      <c s="32">
        <v>1</v>
      </c>
      <c s="33">
        <v>0</v>
      </c>
      <c s="33">
        <f>ROUND(ROUND(H244,2)*ROUND(G244,3),2)</f>
      </c>
      <c s="31" t="s">
        <v>1075</v>
      </c>
      <c r="O244">
        <f>(I244*21)/100</f>
      </c>
      <c t="s">
        <v>23</v>
      </c>
    </row>
    <row r="245" spans="1:5" ht="12.75">
      <c r="A245" s="34" t="s">
        <v>53</v>
      </c>
      <c r="E245" s="35" t="s">
        <v>1514</v>
      </c>
    </row>
    <row r="246" spans="1:5" ht="12.75">
      <c r="A246" s="36" t="s">
        <v>55</v>
      </c>
      <c r="E246" s="37" t="s">
        <v>49</v>
      </c>
    </row>
    <row r="247" spans="1:5" ht="12.75">
      <c r="A247" t="s">
        <v>56</v>
      </c>
      <c r="E247" s="35" t="s">
        <v>49</v>
      </c>
    </row>
    <row r="248" spans="1:16" ht="12.75">
      <c r="A248" s="25" t="s">
        <v>47</v>
      </c>
      <c s="29" t="s">
        <v>273</v>
      </c>
      <c s="29" t="s">
        <v>3178</v>
      </c>
      <c s="25" t="s">
        <v>49</v>
      </c>
      <c s="30" t="s">
        <v>2815</v>
      </c>
      <c s="31" t="s">
        <v>121</v>
      </c>
      <c s="32">
        <v>2.02</v>
      </c>
      <c s="33">
        <v>0</v>
      </c>
      <c s="33">
        <f>ROUND(ROUND(H248,2)*ROUND(G248,3),2)</f>
      </c>
      <c s="31"/>
      <c r="O248">
        <f>(I248*21)/100</f>
      </c>
      <c t="s">
        <v>23</v>
      </c>
    </row>
    <row r="249" spans="1:5" ht="12.75">
      <c r="A249" s="34" t="s">
        <v>53</v>
      </c>
      <c r="E249" s="35" t="s">
        <v>2815</v>
      </c>
    </row>
    <row r="250" spans="1:5" ht="38.25">
      <c r="A250" s="36" t="s">
        <v>55</v>
      </c>
      <c r="E250" s="37" t="s">
        <v>3179</v>
      </c>
    </row>
    <row r="251" spans="1:5" ht="12.75">
      <c r="A251" t="s">
        <v>56</v>
      </c>
      <c r="E251" s="35" t="s">
        <v>49</v>
      </c>
    </row>
    <row r="252" spans="1:16" ht="12.75">
      <c r="A252" s="25" t="s">
        <v>47</v>
      </c>
      <c s="29" t="s">
        <v>278</v>
      </c>
      <c s="29" t="s">
        <v>3180</v>
      </c>
      <c s="25" t="s">
        <v>49</v>
      </c>
      <c s="30" t="s">
        <v>3103</v>
      </c>
      <c s="31" t="s">
        <v>121</v>
      </c>
      <c s="32">
        <v>1</v>
      </c>
      <c s="33">
        <v>0</v>
      </c>
      <c s="33">
        <f>ROUND(ROUND(H252,2)*ROUND(G252,3),2)</f>
      </c>
      <c s="31"/>
      <c r="O252">
        <f>(I252*21)/100</f>
      </c>
      <c t="s">
        <v>23</v>
      </c>
    </row>
    <row r="253" spans="1:5" ht="12.75">
      <c r="A253" s="34" t="s">
        <v>53</v>
      </c>
      <c r="E253" s="35" t="s">
        <v>1613</v>
      </c>
    </row>
    <row r="254" spans="1:5" ht="38.25">
      <c r="A254" s="36" t="s">
        <v>55</v>
      </c>
      <c r="E254" s="37" t="s">
        <v>3104</v>
      </c>
    </row>
    <row r="255" spans="1:5" ht="12.75">
      <c r="A255" t="s">
        <v>56</v>
      </c>
      <c r="E255" s="35" t="s">
        <v>49</v>
      </c>
    </row>
    <row r="256" spans="1:16" ht="12.75">
      <c r="A256" s="25" t="s">
        <v>47</v>
      </c>
      <c s="29" t="s">
        <v>284</v>
      </c>
      <c s="29" t="s">
        <v>3105</v>
      </c>
      <c s="25" t="s">
        <v>49</v>
      </c>
      <c s="30" t="s">
        <v>3106</v>
      </c>
      <c s="31" t="s">
        <v>121</v>
      </c>
      <c s="32">
        <v>4</v>
      </c>
      <c s="33">
        <v>0</v>
      </c>
      <c s="33">
        <f>ROUND(ROUND(H256,2)*ROUND(G256,3),2)</f>
      </c>
      <c s="31" t="s">
        <v>1075</v>
      </c>
      <c r="O256">
        <f>(I256*21)/100</f>
      </c>
      <c t="s">
        <v>23</v>
      </c>
    </row>
    <row r="257" spans="1:5" ht="12.75">
      <c r="A257" s="34" t="s">
        <v>53</v>
      </c>
      <c r="E257" s="35" t="s">
        <v>3107</v>
      </c>
    </row>
    <row r="258" spans="1:5" ht="12.75">
      <c r="A258" s="36" t="s">
        <v>55</v>
      </c>
      <c r="E258" s="37" t="s">
        <v>49</v>
      </c>
    </row>
    <row r="259" spans="1:5" ht="12.75">
      <c r="A259" t="s">
        <v>56</v>
      </c>
      <c r="E259" s="35" t="s">
        <v>49</v>
      </c>
    </row>
    <row r="260" spans="1:16" ht="12.75">
      <c r="A260" s="25" t="s">
        <v>47</v>
      </c>
      <c s="29" t="s">
        <v>420</v>
      </c>
      <c s="29" t="s">
        <v>3181</v>
      </c>
      <c s="25" t="s">
        <v>49</v>
      </c>
      <c s="30" t="s">
        <v>1704</v>
      </c>
      <c s="31" t="s">
        <v>121</v>
      </c>
      <c s="32">
        <v>6</v>
      </c>
      <c s="33">
        <v>0</v>
      </c>
      <c s="33">
        <f>ROUND(ROUND(H260,2)*ROUND(G260,3),2)</f>
      </c>
      <c s="31"/>
      <c r="O260">
        <f>(I260*21)/100</f>
      </c>
      <c t="s">
        <v>23</v>
      </c>
    </row>
    <row r="261" spans="1:5" ht="12.75">
      <c r="A261" s="34" t="s">
        <v>53</v>
      </c>
      <c r="E261" s="35" t="s">
        <v>1704</v>
      </c>
    </row>
    <row r="262" spans="1:5" ht="51">
      <c r="A262" s="36" t="s">
        <v>55</v>
      </c>
      <c r="E262" s="37" t="s">
        <v>3182</v>
      </c>
    </row>
    <row r="263" spans="1:5" ht="12.75">
      <c r="A263" t="s">
        <v>56</v>
      </c>
      <c r="E263" s="35" t="s">
        <v>49</v>
      </c>
    </row>
    <row r="264" spans="1:16" ht="25.5">
      <c r="A264" s="25" t="s">
        <v>47</v>
      </c>
      <c s="29" t="s">
        <v>426</v>
      </c>
      <c s="29" t="s">
        <v>1747</v>
      </c>
      <c s="25" t="s">
        <v>49</v>
      </c>
      <c s="30" t="s">
        <v>1748</v>
      </c>
      <c s="31" t="s">
        <v>121</v>
      </c>
      <c s="32">
        <v>2</v>
      </c>
      <c s="33">
        <v>0</v>
      </c>
      <c s="33">
        <f>ROUND(ROUND(H264,2)*ROUND(G264,3),2)</f>
      </c>
      <c s="31" t="s">
        <v>1075</v>
      </c>
      <c r="O264">
        <f>(I264*21)/100</f>
      </c>
      <c t="s">
        <v>23</v>
      </c>
    </row>
    <row r="265" spans="1:5" ht="25.5">
      <c r="A265" s="34" t="s">
        <v>53</v>
      </c>
      <c r="E265" s="35" t="s">
        <v>1749</v>
      </c>
    </row>
    <row r="266" spans="1:5" ht="51">
      <c r="A266" s="36" t="s">
        <v>55</v>
      </c>
      <c r="E266" s="37" t="s">
        <v>3183</v>
      </c>
    </row>
    <row r="267" spans="1:5" ht="12.75">
      <c r="A267" t="s">
        <v>56</v>
      </c>
      <c r="E267" s="35" t="s">
        <v>49</v>
      </c>
    </row>
    <row r="268" spans="1:16" ht="12.75">
      <c r="A268" s="25" t="s">
        <v>47</v>
      </c>
      <c s="29" t="s">
        <v>430</v>
      </c>
      <c s="29" t="s">
        <v>1752</v>
      </c>
      <c s="25" t="s">
        <v>49</v>
      </c>
      <c s="30" t="s">
        <v>1753</v>
      </c>
      <c s="31" t="s">
        <v>121</v>
      </c>
      <c s="32">
        <v>4</v>
      </c>
      <c s="33">
        <v>0</v>
      </c>
      <c s="33">
        <f>ROUND(ROUND(H268,2)*ROUND(G268,3),2)</f>
      </c>
      <c s="31" t="s">
        <v>1075</v>
      </c>
      <c r="O268">
        <f>(I268*21)/100</f>
      </c>
      <c t="s">
        <v>23</v>
      </c>
    </row>
    <row r="269" spans="1:5" ht="25.5">
      <c r="A269" s="34" t="s">
        <v>53</v>
      </c>
      <c r="E269" s="35" t="s">
        <v>1754</v>
      </c>
    </row>
    <row r="270" spans="1:5" ht="51">
      <c r="A270" s="36" t="s">
        <v>55</v>
      </c>
      <c r="E270" s="37" t="s">
        <v>3184</v>
      </c>
    </row>
    <row r="271" spans="1:5" ht="12.75">
      <c r="A271" t="s">
        <v>56</v>
      </c>
      <c r="E271" s="35" t="s">
        <v>49</v>
      </c>
    </row>
    <row r="272" spans="1:16" ht="12.75">
      <c r="A272" s="25" t="s">
        <v>47</v>
      </c>
      <c s="29" t="s">
        <v>435</v>
      </c>
      <c s="29" t="s">
        <v>3111</v>
      </c>
      <c s="25" t="s">
        <v>49</v>
      </c>
      <c s="30" t="s">
        <v>3112</v>
      </c>
      <c s="31" t="s">
        <v>142</v>
      </c>
      <c s="32">
        <v>19</v>
      </c>
      <c s="33">
        <v>0</v>
      </c>
      <c s="33">
        <f>ROUND(ROUND(H272,2)*ROUND(G272,3),2)</f>
      </c>
      <c s="31" t="s">
        <v>1075</v>
      </c>
      <c r="O272">
        <f>(I272*21)/100</f>
      </c>
      <c t="s">
        <v>23</v>
      </c>
    </row>
    <row r="273" spans="1:5" ht="25.5">
      <c r="A273" s="34" t="s">
        <v>53</v>
      </c>
      <c r="E273" s="35" t="s">
        <v>3113</v>
      </c>
    </row>
    <row r="274" spans="1:5" ht="51">
      <c r="A274" s="36" t="s">
        <v>55</v>
      </c>
      <c r="E274" s="37" t="s">
        <v>3185</v>
      </c>
    </row>
    <row r="275" spans="1:5" ht="12.75">
      <c r="A275" t="s">
        <v>56</v>
      </c>
      <c r="E275" s="35" t="s">
        <v>49</v>
      </c>
    </row>
    <row r="276" spans="1:16" ht="12.75">
      <c r="A276" s="25" t="s">
        <v>47</v>
      </c>
      <c s="29" t="s">
        <v>1470</v>
      </c>
      <c s="29" t="s">
        <v>1837</v>
      </c>
      <c s="25" t="s">
        <v>49</v>
      </c>
      <c s="30" t="s">
        <v>1838</v>
      </c>
      <c s="31" t="s">
        <v>121</v>
      </c>
      <c s="32">
        <v>2</v>
      </c>
      <c s="33">
        <v>0</v>
      </c>
      <c s="33">
        <f>ROUND(ROUND(H276,2)*ROUND(G276,3),2)</f>
      </c>
      <c s="31" t="s">
        <v>1075</v>
      </c>
      <c r="O276">
        <f>(I276*21)/100</f>
      </c>
      <c t="s">
        <v>23</v>
      </c>
    </row>
    <row r="277" spans="1:5" ht="25.5">
      <c r="A277" s="34" t="s">
        <v>53</v>
      </c>
      <c r="E277" s="35" t="s">
        <v>1839</v>
      </c>
    </row>
    <row r="278" spans="1:5" ht="51">
      <c r="A278" s="36" t="s">
        <v>55</v>
      </c>
      <c r="E278" s="37" t="s">
        <v>3186</v>
      </c>
    </row>
    <row r="279" spans="1:5" ht="12.75">
      <c r="A279" t="s">
        <v>56</v>
      </c>
      <c r="E279" s="35" t="s">
        <v>49</v>
      </c>
    </row>
    <row r="280" spans="1:16" ht="12.75">
      <c r="A280" s="25" t="s">
        <v>47</v>
      </c>
      <c s="29" t="s">
        <v>1473</v>
      </c>
      <c s="29" t="s">
        <v>2708</v>
      </c>
      <c s="25" t="s">
        <v>49</v>
      </c>
      <c s="30" t="s">
        <v>2709</v>
      </c>
      <c s="31" t="s">
        <v>142</v>
      </c>
      <c s="32">
        <v>38</v>
      </c>
      <c s="33">
        <v>0</v>
      </c>
      <c s="33">
        <f>ROUND(ROUND(H280,2)*ROUND(G280,3),2)</f>
      </c>
      <c s="31" t="s">
        <v>1075</v>
      </c>
      <c r="O280">
        <f>(I280*21)/100</f>
      </c>
      <c t="s">
        <v>23</v>
      </c>
    </row>
    <row r="281" spans="1:5" ht="12.75">
      <c r="A281" s="34" t="s">
        <v>53</v>
      </c>
      <c r="E281" s="35" t="s">
        <v>2710</v>
      </c>
    </row>
    <row r="282" spans="1:5" ht="12.75">
      <c r="A282" s="36" t="s">
        <v>55</v>
      </c>
      <c r="E282" s="37" t="s">
        <v>3187</v>
      </c>
    </row>
    <row r="283" spans="1:5" ht="12.75">
      <c r="A283" t="s">
        <v>56</v>
      </c>
      <c r="E283" s="35" t="s">
        <v>49</v>
      </c>
    </row>
    <row r="284" spans="1:16" ht="12.75">
      <c r="A284" s="25" t="s">
        <v>47</v>
      </c>
      <c s="29" t="s">
        <v>1476</v>
      </c>
      <c s="29" t="s">
        <v>2716</v>
      </c>
      <c s="25" t="s">
        <v>49</v>
      </c>
      <c s="30" t="s">
        <v>2717</v>
      </c>
      <c s="31" t="s">
        <v>142</v>
      </c>
      <c s="32">
        <v>19</v>
      </c>
      <c s="33">
        <v>0</v>
      </c>
      <c s="33">
        <f>ROUND(ROUND(H284,2)*ROUND(G284,3),2)</f>
      </c>
      <c s="31" t="s">
        <v>1075</v>
      </c>
      <c r="O284">
        <f>(I284*21)/100</f>
      </c>
      <c t="s">
        <v>23</v>
      </c>
    </row>
    <row r="285" spans="1:5" ht="12.75">
      <c r="A285" s="34" t="s">
        <v>53</v>
      </c>
      <c r="E285" s="35" t="s">
        <v>2717</v>
      </c>
    </row>
    <row r="286" spans="1:5" ht="12.75">
      <c r="A286" s="36" t="s">
        <v>55</v>
      </c>
      <c r="E286" s="37" t="s">
        <v>49</v>
      </c>
    </row>
    <row r="287" spans="1:5" ht="12.75">
      <c r="A287" t="s">
        <v>56</v>
      </c>
      <c r="E287" s="35" t="s">
        <v>49</v>
      </c>
    </row>
    <row r="288" spans="1:16" ht="12.75">
      <c r="A288" s="25" t="s">
        <v>47</v>
      </c>
      <c s="29" t="s">
        <v>1479</v>
      </c>
      <c s="29" t="s">
        <v>1895</v>
      </c>
      <c s="25" t="s">
        <v>49</v>
      </c>
      <c s="30" t="s">
        <v>1896</v>
      </c>
      <c s="31" t="s">
        <v>121</v>
      </c>
      <c s="32">
        <v>2</v>
      </c>
      <c s="33">
        <v>0</v>
      </c>
      <c s="33">
        <f>ROUND(ROUND(H288,2)*ROUND(G288,3),2)</f>
      </c>
      <c s="31" t="s">
        <v>1075</v>
      </c>
      <c r="O288">
        <f>(I288*21)/100</f>
      </c>
      <c t="s">
        <v>23</v>
      </c>
    </row>
    <row r="289" spans="1:5" ht="25.5">
      <c r="A289" s="34" t="s">
        <v>53</v>
      </c>
      <c r="E289" s="35" t="s">
        <v>1897</v>
      </c>
    </row>
    <row r="290" spans="1:5" ht="12.75">
      <c r="A290" s="36" t="s">
        <v>55</v>
      </c>
      <c r="E290" s="37" t="s">
        <v>49</v>
      </c>
    </row>
    <row r="291" spans="1:5" ht="12.75">
      <c r="A291" t="s">
        <v>56</v>
      </c>
      <c r="E291" s="35" t="s">
        <v>49</v>
      </c>
    </row>
    <row r="292" spans="1:16" ht="12.75">
      <c r="A292" s="25" t="s">
        <v>47</v>
      </c>
      <c s="29" t="s">
        <v>1482</v>
      </c>
      <c s="29" t="s">
        <v>1922</v>
      </c>
      <c s="25" t="s">
        <v>49</v>
      </c>
      <c s="30" t="s">
        <v>1923</v>
      </c>
      <c s="31" t="s">
        <v>126</v>
      </c>
      <c s="32">
        <v>3.582</v>
      </c>
      <c s="33">
        <v>0</v>
      </c>
      <c s="33">
        <f>ROUND(ROUND(H292,2)*ROUND(G292,3),2)</f>
      </c>
      <c s="31" t="s">
        <v>1075</v>
      </c>
      <c r="O292">
        <f>(I292*21)/100</f>
      </c>
      <c t="s">
        <v>23</v>
      </c>
    </row>
    <row r="293" spans="1:5" ht="25.5">
      <c r="A293" s="34" t="s">
        <v>53</v>
      </c>
      <c r="E293" s="35" t="s">
        <v>1924</v>
      </c>
    </row>
    <row r="294" spans="1:5" ht="76.5">
      <c r="A294" s="36" t="s">
        <v>55</v>
      </c>
      <c r="E294" s="37" t="s">
        <v>3117</v>
      </c>
    </row>
    <row r="295" spans="1:5" ht="12.75">
      <c r="A295" t="s">
        <v>56</v>
      </c>
      <c r="E295" s="35" t="s">
        <v>49</v>
      </c>
    </row>
    <row r="296" spans="1:16" ht="12.75">
      <c r="A296" s="25" t="s">
        <v>47</v>
      </c>
      <c s="29" t="s">
        <v>1486</v>
      </c>
      <c s="29" t="s">
        <v>1927</v>
      </c>
      <c s="25" t="s">
        <v>49</v>
      </c>
      <c s="30" t="s">
        <v>1928</v>
      </c>
      <c s="31" t="s">
        <v>126</v>
      </c>
      <c s="32">
        <v>0.261</v>
      </c>
      <c s="33">
        <v>0</v>
      </c>
      <c s="33">
        <f>ROUND(ROUND(H296,2)*ROUND(G296,3),2)</f>
      </c>
      <c s="31" t="s">
        <v>1075</v>
      </c>
      <c r="O296">
        <f>(I296*21)/100</f>
      </c>
      <c t="s">
        <v>23</v>
      </c>
    </row>
    <row r="297" spans="1:5" ht="25.5">
      <c r="A297" s="34" t="s">
        <v>53</v>
      </c>
      <c r="E297" s="35" t="s">
        <v>1929</v>
      </c>
    </row>
    <row r="298" spans="1:5" ht="12.75">
      <c r="A298" s="36" t="s">
        <v>55</v>
      </c>
      <c r="E298" s="37" t="s">
        <v>49</v>
      </c>
    </row>
    <row r="299" spans="1:5" ht="12.75">
      <c r="A299" t="s">
        <v>56</v>
      </c>
      <c r="E299" s="35" t="s">
        <v>49</v>
      </c>
    </row>
    <row r="300" spans="1:16" ht="12.75">
      <c r="A300" s="25" t="s">
        <v>47</v>
      </c>
      <c s="29" t="s">
        <v>1490</v>
      </c>
      <c s="29" t="s">
        <v>1932</v>
      </c>
      <c s="25" t="s">
        <v>49</v>
      </c>
      <c s="30" t="s">
        <v>1933</v>
      </c>
      <c s="31" t="s">
        <v>126</v>
      </c>
      <c s="32">
        <v>0.351</v>
      </c>
      <c s="33">
        <v>0</v>
      </c>
      <c s="33">
        <f>ROUND(ROUND(H300,2)*ROUND(G300,3),2)</f>
      </c>
      <c s="31" t="s">
        <v>1075</v>
      </c>
      <c r="O300">
        <f>(I300*21)/100</f>
      </c>
      <c t="s">
        <v>23</v>
      </c>
    </row>
    <row r="301" spans="1:5" ht="25.5">
      <c r="A301" s="34" t="s">
        <v>53</v>
      </c>
      <c r="E301" s="35" t="s">
        <v>1934</v>
      </c>
    </row>
    <row r="302" spans="1:5" ht="51">
      <c r="A302" s="36" t="s">
        <v>55</v>
      </c>
      <c r="E302" s="37" t="s">
        <v>3118</v>
      </c>
    </row>
    <row r="303" spans="1:5" ht="12.75">
      <c r="A303" t="s">
        <v>56</v>
      </c>
      <c r="E303" s="35" t="s">
        <v>49</v>
      </c>
    </row>
    <row r="304" spans="1:16" ht="12.75">
      <c r="A304" s="25" t="s">
        <v>47</v>
      </c>
      <c s="29" t="s">
        <v>1493</v>
      </c>
      <c s="29" t="s">
        <v>1941</v>
      </c>
      <c s="25" t="s">
        <v>49</v>
      </c>
      <c s="30" t="s">
        <v>1942</v>
      </c>
      <c s="31" t="s">
        <v>116</v>
      </c>
      <c s="32">
        <v>23.16</v>
      </c>
      <c s="33">
        <v>0</v>
      </c>
      <c s="33">
        <f>ROUND(ROUND(H304,2)*ROUND(G304,3),2)</f>
      </c>
      <c s="31" t="s">
        <v>1075</v>
      </c>
      <c r="O304">
        <f>(I304*21)/100</f>
      </c>
      <c t="s">
        <v>23</v>
      </c>
    </row>
    <row r="305" spans="1:5" ht="25.5">
      <c r="A305" s="34" t="s">
        <v>53</v>
      </c>
      <c r="E305" s="35" t="s">
        <v>1943</v>
      </c>
    </row>
    <row r="306" spans="1:5" ht="89.25">
      <c r="A306" s="36" t="s">
        <v>55</v>
      </c>
      <c r="E306" s="37" t="s">
        <v>3119</v>
      </c>
    </row>
    <row r="307" spans="1:5" ht="12.75">
      <c r="A307" t="s">
        <v>56</v>
      </c>
      <c r="E307" s="35" t="s">
        <v>49</v>
      </c>
    </row>
    <row r="308" spans="1:16" ht="12.75">
      <c r="A308" s="25" t="s">
        <v>47</v>
      </c>
      <c s="29" t="s">
        <v>1496</v>
      </c>
      <c s="29" t="s">
        <v>1946</v>
      </c>
      <c s="25" t="s">
        <v>49</v>
      </c>
      <c s="30" t="s">
        <v>1947</v>
      </c>
      <c s="31" t="s">
        <v>104</v>
      </c>
      <c s="32">
        <v>0.35</v>
      </c>
      <c s="33">
        <v>0</v>
      </c>
      <c s="33">
        <f>ROUND(ROUND(H308,2)*ROUND(G308,3),2)</f>
      </c>
      <c s="31" t="s">
        <v>1075</v>
      </c>
      <c r="O308">
        <f>(I308*21)/100</f>
      </c>
      <c t="s">
        <v>23</v>
      </c>
    </row>
    <row r="309" spans="1:5" ht="12.75">
      <c r="A309" s="34" t="s">
        <v>53</v>
      </c>
      <c r="E309" s="35" t="s">
        <v>1948</v>
      </c>
    </row>
    <row r="310" spans="1:5" ht="25.5">
      <c r="A310" s="36" t="s">
        <v>55</v>
      </c>
      <c r="E310" s="37" t="s">
        <v>3120</v>
      </c>
    </row>
    <row r="311" spans="1:5" ht="12.75">
      <c r="A311" t="s">
        <v>56</v>
      </c>
      <c r="E311" s="35" t="s">
        <v>49</v>
      </c>
    </row>
    <row r="312" spans="1:16" ht="12.75">
      <c r="A312" s="25" t="s">
        <v>47</v>
      </c>
      <c s="29" t="s">
        <v>1499</v>
      </c>
      <c s="29" t="s">
        <v>2469</v>
      </c>
      <c s="25" t="s">
        <v>49</v>
      </c>
      <c s="30" t="s">
        <v>2470</v>
      </c>
      <c s="31" t="s">
        <v>104</v>
      </c>
      <c s="32">
        <v>0.16</v>
      </c>
      <c s="33">
        <v>0</v>
      </c>
      <c s="33">
        <f>ROUND(ROUND(H312,2)*ROUND(G312,3),2)</f>
      </c>
      <c s="31" t="s">
        <v>1075</v>
      </c>
      <c r="O312">
        <f>(I312*21)/100</f>
      </c>
      <c t="s">
        <v>23</v>
      </c>
    </row>
    <row r="313" spans="1:5" ht="12.75">
      <c r="A313" s="34" t="s">
        <v>53</v>
      </c>
      <c r="E313" s="35" t="s">
        <v>2470</v>
      </c>
    </row>
    <row r="314" spans="1:5" ht="12.75">
      <c r="A314" s="36" t="s">
        <v>55</v>
      </c>
      <c r="E314" s="37" t="s">
        <v>49</v>
      </c>
    </row>
    <row r="315" spans="1:5" ht="12.75">
      <c r="A315" t="s">
        <v>56</v>
      </c>
      <c r="E315" s="35" t="s">
        <v>49</v>
      </c>
    </row>
    <row r="316" spans="1:16" ht="12.75">
      <c r="A316" s="25" t="s">
        <v>47</v>
      </c>
      <c s="29" t="s">
        <v>1502</v>
      </c>
      <c s="29" t="s">
        <v>2472</v>
      </c>
      <c s="25" t="s">
        <v>49</v>
      </c>
      <c s="30" t="s">
        <v>3188</v>
      </c>
      <c s="31" t="s">
        <v>142</v>
      </c>
      <c s="32">
        <v>12</v>
      </c>
      <c s="33">
        <v>0</v>
      </c>
      <c s="33">
        <f>ROUND(ROUND(H316,2)*ROUND(G316,3),2)</f>
      </c>
      <c s="31"/>
      <c r="O316">
        <f>(I316*21)/100</f>
      </c>
      <c t="s">
        <v>23</v>
      </c>
    </row>
    <row r="317" spans="1:5" ht="12.75">
      <c r="A317" s="34" t="s">
        <v>53</v>
      </c>
      <c r="E317" s="35" t="s">
        <v>49</v>
      </c>
    </row>
    <row r="318" spans="1:5" ht="25.5">
      <c r="A318" s="36" t="s">
        <v>55</v>
      </c>
      <c r="E318" s="37" t="s">
        <v>3189</v>
      </c>
    </row>
    <row r="319" spans="1:5" ht="12.75">
      <c r="A319" t="s">
        <v>56</v>
      </c>
      <c r="E319" s="35" t="s">
        <v>49</v>
      </c>
    </row>
    <row r="320" spans="1:16" ht="25.5">
      <c r="A320" s="25" t="s">
        <v>47</v>
      </c>
      <c s="29" t="s">
        <v>1505</v>
      </c>
      <c s="29" t="s">
        <v>1964</v>
      </c>
      <c s="25" t="s">
        <v>49</v>
      </c>
      <c s="30" t="s">
        <v>1965</v>
      </c>
      <c s="31" t="s">
        <v>121</v>
      </c>
      <c s="32">
        <v>1</v>
      </c>
      <c s="33">
        <v>0</v>
      </c>
      <c s="33">
        <f>ROUND(ROUND(H320,2)*ROUND(G320,3),2)</f>
      </c>
      <c s="31" t="s">
        <v>1075</v>
      </c>
      <c r="O320">
        <f>(I320*21)/100</f>
      </c>
      <c t="s">
        <v>23</v>
      </c>
    </row>
    <row r="321" spans="1:5" ht="25.5">
      <c r="A321" s="34" t="s">
        <v>53</v>
      </c>
      <c r="E321" s="35" t="s">
        <v>1965</v>
      </c>
    </row>
    <row r="322" spans="1:5" ht="25.5">
      <c r="A322" s="36" t="s">
        <v>55</v>
      </c>
      <c r="E322" s="37" t="s">
        <v>3121</v>
      </c>
    </row>
    <row r="323" spans="1:5" ht="12.75">
      <c r="A323" t="s">
        <v>56</v>
      </c>
      <c r="E323" s="35" t="s">
        <v>49</v>
      </c>
    </row>
    <row r="324" spans="1:16" ht="12.75">
      <c r="A324" s="25" t="s">
        <v>47</v>
      </c>
      <c s="29" t="s">
        <v>1508</v>
      </c>
      <c s="29" t="s">
        <v>3190</v>
      </c>
      <c s="25" t="s">
        <v>49</v>
      </c>
      <c s="30" t="s">
        <v>1969</v>
      </c>
      <c s="31" t="s">
        <v>121</v>
      </c>
      <c s="32">
        <v>1</v>
      </c>
      <c s="33">
        <v>0</v>
      </c>
      <c s="33">
        <f>ROUND(ROUND(H324,2)*ROUND(G324,3),2)</f>
      </c>
      <c s="31"/>
      <c r="O324">
        <f>(I324*21)/100</f>
      </c>
      <c t="s">
        <v>23</v>
      </c>
    </row>
    <row r="325" spans="1:5" ht="12.75">
      <c r="A325" s="34" t="s">
        <v>53</v>
      </c>
      <c r="E325" s="35" t="s">
        <v>1970</v>
      </c>
    </row>
    <row r="326" spans="1:5" ht="12.75">
      <c r="A326" s="36" t="s">
        <v>55</v>
      </c>
      <c r="E326" s="37" t="s">
        <v>3078</v>
      </c>
    </row>
    <row r="327" spans="1:5" ht="12.75">
      <c r="A327" t="s">
        <v>56</v>
      </c>
      <c r="E327" s="35" t="s">
        <v>49</v>
      </c>
    </row>
    <row r="328" spans="1:16" ht="12.75">
      <c r="A328" s="25" t="s">
        <v>47</v>
      </c>
      <c s="29" t="s">
        <v>1512</v>
      </c>
      <c s="29" t="s">
        <v>3191</v>
      </c>
      <c s="25" t="s">
        <v>49</v>
      </c>
      <c s="30" t="s">
        <v>1974</v>
      </c>
      <c s="31" t="s">
        <v>121</v>
      </c>
      <c s="32">
        <v>1</v>
      </c>
      <c s="33">
        <v>0</v>
      </c>
      <c s="33">
        <f>ROUND(ROUND(H328,2)*ROUND(G328,3),2)</f>
      </c>
      <c s="31"/>
      <c r="O328">
        <f>(I328*21)/100</f>
      </c>
      <c t="s">
        <v>23</v>
      </c>
    </row>
    <row r="329" spans="1:5" ht="12.75">
      <c r="A329" s="34" t="s">
        <v>53</v>
      </c>
      <c r="E329" s="35" t="s">
        <v>1974</v>
      </c>
    </row>
    <row r="330" spans="1:5" ht="38.25">
      <c r="A330" s="36" t="s">
        <v>55</v>
      </c>
      <c r="E330" s="37" t="s">
        <v>2864</v>
      </c>
    </row>
    <row r="331" spans="1:5" ht="12.75">
      <c r="A331" t="s">
        <v>56</v>
      </c>
      <c r="E331" s="35" t="s">
        <v>49</v>
      </c>
    </row>
    <row r="332" spans="1:16" ht="12.75">
      <c r="A332" s="25" t="s">
        <v>47</v>
      </c>
      <c s="29" t="s">
        <v>1515</v>
      </c>
      <c s="29" t="s">
        <v>3192</v>
      </c>
      <c s="25" t="s">
        <v>49</v>
      </c>
      <c s="30" t="s">
        <v>1982</v>
      </c>
      <c s="31" t="s">
        <v>121</v>
      </c>
      <c s="32">
        <v>2</v>
      </c>
      <c s="33">
        <v>0</v>
      </c>
      <c s="33">
        <f>ROUND(ROUND(H332,2)*ROUND(G332,3),2)</f>
      </c>
      <c s="31"/>
      <c r="O332">
        <f>(I332*21)/100</f>
      </c>
      <c t="s">
        <v>23</v>
      </c>
    </row>
    <row r="333" spans="1:5" ht="12.75">
      <c r="A333" s="34" t="s">
        <v>53</v>
      </c>
      <c r="E333" s="35" t="s">
        <v>1982</v>
      </c>
    </row>
    <row r="334" spans="1:5" ht="12.75">
      <c r="A334" s="36" t="s">
        <v>55</v>
      </c>
      <c r="E334" s="37" t="s">
        <v>3125</v>
      </c>
    </row>
    <row r="335" spans="1:5" ht="12.75">
      <c r="A335" t="s">
        <v>56</v>
      </c>
      <c r="E335" s="35" t="s">
        <v>49</v>
      </c>
    </row>
    <row r="336" spans="1:16" ht="12.75">
      <c r="A336" s="25" t="s">
        <v>47</v>
      </c>
      <c s="29" t="s">
        <v>1249</v>
      </c>
      <c s="29" t="s">
        <v>3193</v>
      </c>
      <c s="25" t="s">
        <v>49</v>
      </c>
      <c s="30" t="s">
        <v>3194</v>
      </c>
      <c s="31" t="s">
        <v>121</v>
      </c>
      <c s="32">
        <v>1.2</v>
      </c>
      <c s="33">
        <v>0</v>
      </c>
      <c s="33">
        <f>ROUND(ROUND(H336,2)*ROUND(G336,3),2)</f>
      </c>
      <c s="31"/>
      <c r="O336">
        <f>(I336*21)/100</f>
      </c>
      <c t="s">
        <v>23</v>
      </c>
    </row>
    <row r="337" spans="1:5" ht="12.75">
      <c r="A337" s="34" t="s">
        <v>53</v>
      </c>
      <c r="E337" s="35" t="s">
        <v>3194</v>
      </c>
    </row>
    <row r="338" spans="1:5" ht="51">
      <c r="A338" s="36" t="s">
        <v>55</v>
      </c>
      <c r="E338" s="37" t="s">
        <v>3195</v>
      </c>
    </row>
    <row r="339" spans="1:5" ht="12.75">
      <c r="A339" t="s">
        <v>56</v>
      </c>
      <c r="E339" s="35" t="s">
        <v>49</v>
      </c>
    </row>
    <row r="340" spans="1:16" ht="12.75">
      <c r="A340" s="25" t="s">
        <v>47</v>
      </c>
      <c s="29" t="s">
        <v>1254</v>
      </c>
      <c s="29" t="s">
        <v>1985</v>
      </c>
      <c s="25" t="s">
        <v>49</v>
      </c>
      <c s="30" t="s">
        <v>1986</v>
      </c>
      <c s="31" t="s">
        <v>121</v>
      </c>
      <c s="32">
        <v>1</v>
      </c>
      <c s="33">
        <v>0</v>
      </c>
      <c s="33">
        <f>ROUND(ROUND(H340,2)*ROUND(G340,3),2)</f>
      </c>
      <c s="31" t="s">
        <v>1075</v>
      </c>
      <c r="O340">
        <f>(I340*21)/100</f>
      </c>
      <c t="s">
        <v>23</v>
      </c>
    </row>
    <row r="341" spans="1:5" ht="12.75">
      <c r="A341" s="34" t="s">
        <v>53</v>
      </c>
      <c r="E341" s="35" t="s">
        <v>1986</v>
      </c>
    </row>
    <row r="342" spans="1:5" ht="12.75">
      <c r="A342" s="36" t="s">
        <v>55</v>
      </c>
      <c r="E342" s="37" t="s">
        <v>2865</v>
      </c>
    </row>
    <row r="343" spans="1:5" ht="12.75">
      <c r="A343" t="s">
        <v>56</v>
      </c>
      <c r="E343" s="35" t="s">
        <v>49</v>
      </c>
    </row>
    <row r="344" spans="1:16" ht="25.5">
      <c r="A344" s="25" t="s">
        <v>47</v>
      </c>
      <c s="29" t="s">
        <v>1259</v>
      </c>
      <c s="29" t="s">
        <v>1992</v>
      </c>
      <c s="25" t="s">
        <v>49</v>
      </c>
      <c s="30" t="s">
        <v>1993</v>
      </c>
      <c s="31" t="s">
        <v>121</v>
      </c>
      <c s="32">
        <v>5</v>
      </c>
      <c s="33">
        <v>0</v>
      </c>
      <c s="33">
        <f>ROUND(ROUND(H344,2)*ROUND(G344,3),2)</f>
      </c>
      <c s="31" t="s">
        <v>1075</v>
      </c>
      <c r="O344">
        <f>(I344*21)/100</f>
      </c>
      <c t="s">
        <v>23</v>
      </c>
    </row>
    <row r="345" spans="1:5" ht="25.5">
      <c r="A345" s="34" t="s">
        <v>53</v>
      </c>
      <c r="E345" s="35" t="s">
        <v>1994</v>
      </c>
    </row>
    <row r="346" spans="1:5" ht="25.5">
      <c r="A346" s="36" t="s">
        <v>55</v>
      </c>
      <c r="E346" s="37" t="s">
        <v>3126</v>
      </c>
    </row>
    <row r="347" spans="1:5" ht="12.75">
      <c r="A347" t="s">
        <v>56</v>
      </c>
      <c r="E347" s="35" t="s">
        <v>49</v>
      </c>
    </row>
    <row r="348" spans="1:16" ht="25.5">
      <c r="A348" s="25" t="s">
        <v>47</v>
      </c>
      <c s="29" t="s">
        <v>1264</v>
      </c>
      <c s="29" t="s">
        <v>1997</v>
      </c>
      <c s="25" t="s">
        <v>49</v>
      </c>
      <c s="30" t="s">
        <v>1998</v>
      </c>
      <c s="31" t="s">
        <v>121</v>
      </c>
      <c s="32">
        <v>1</v>
      </c>
      <c s="33">
        <v>0</v>
      </c>
      <c s="33">
        <f>ROUND(ROUND(H348,2)*ROUND(G348,3),2)</f>
      </c>
      <c s="31" t="s">
        <v>1075</v>
      </c>
      <c r="O348">
        <f>(I348*21)/100</f>
      </c>
      <c t="s">
        <v>23</v>
      </c>
    </row>
    <row r="349" spans="1:5" ht="25.5">
      <c r="A349" s="34" t="s">
        <v>53</v>
      </c>
      <c r="E349" s="35" t="s">
        <v>1999</v>
      </c>
    </row>
    <row r="350" spans="1:5" ht="25.5">
      <c r="A350" s="36" t="s">
        <v>55</v>
      </c>
      <c r="E350" s="37" t="s">
        <v>3127</v>
      </c>
    </row>
    <row r="351" spans="1:5" ht="12.75">
      <c r="A351" t="s">
        <v>56</v>
      </c>
      <c r="E351" s="35" t="s">
        <v>49</v>
      </c>
    </row>
    <row r="352" spans="1:16" ht="12.75">
      <c r="A352" s="25" t="s">
        <v>47</v>
      </c>
      <c s="29" t="s">
        <v>1269</v>
      </c>
      <c s="29" t="s">
        <v>2002</v>
      </c>
      <c s="25" t="s">
        <v>49</v>
      </c>
      <c s="30" t="s">
        <v>2003</v>
      </c>
      <c s="31" t="s">
        <v>142</v>
      </c>
      <c s="32">
        <v>20</v>
      </c>
      <c s="33">
        <v>0</v>
      </c>
      <c s="33">
        <f>ROUND(ROUND(H352,2)*ROUND(G352,3),2)</f>
      </c>
      <c s="31" t="s">
        <v>1075</v>
      </c>
      <c r="O352">
        <f>(I352*21)/100</f>
      </c>
      <c t="s">
        <v>23</v>
      </c>
    </row>
    <row r="353" spans="1:5" ht="12.75">
      <c r="A353" s="34" t="s">
        <v>53</v>
      </c>
      <c r="E353" s="35" t="s">
        <v>2004</v>
      </c>
    </row>
    <row r="354" spans="1:5" ht="12.75">
      <c r="A354" s="36" t="s">
        <v>55</v>
      </c>
      <c r="E354" s="37" t="s">
        <v>2868</v>
      </c>
    </row>
    <row r="355" spans="1:5" ht="12.75">
      <c r="A355" t="s">
        <v>56</v>
      </c>
      <c r="E355" s="35" t="s">
        <v>49</v>
      </c>
    </row>
    <row r="356" spans="1:16" ht="12.75">
      <c r="A356" s="25" t="s">
        <v>47</v>
      </c>
      <c s="29" t="s">
        <v>1274</v>
      </c>
      <c s="29" t="s">
        <v>2007</v>
      </c>
      <c s="25" t="s">
        <v>49</v>
      </c>
      <c s="30" t="s">
        <v>2008</v>
      </c>
      <c s="31" t="s">
        <v>142</v>
      </c>
      <c s="32">
        <v>10</v>
      </c>
      <c s="33">
        <v>0</v>
      </c>
      <c s="33">
        <f>ROUND(ROUND(H356,2)*ROUND(G356,3),2)</f>
      </c>
      <c s="31" t="s">
        <v>1075</v>
      </c>
      <c r="O356">
        <f>(I356*21)/100</f>
      </c>
      <c t="s">
        <v>23</v>
      </c>
    </row>
    <row r="357" spans="1:5" ht="12.75">
      <c r="A357" s="34" t="s">
        <v>53</v>
      </c>
      <c r="E357" s="35" t="s">
        <v>2009</v>
      </c>
    </row>
    <row r="358" spans="1:5" ht="12.75">
      <c r="A358" s="36" t="s">
        <v>55</v>
      </c>
      <c r="E358" s="37" t="s">
        <v>2869</v>
      </c>
    </row>
    <row r="359" spans="1:5" ht="12.75">
      <c r="A359" t="s">
        <v>56</v>
      </c>
      <c r="E359" s="35" t="s">
        <v>49</v>
      </c>
    </row>
    <row r="360" spans="1:16" ht="12.75">
      <c r="A360" s="25" t="s">
        <v>47</v>
      </c>
      <c s="29" t="s">
        <v>1518</v>
      </c>
      <c s="29" t="s">
        <v>3196</v>
      </c>
      <c s="25" t="s">
        <v>49</v>
      </c>
      <c s="30" t="s">
        <v>3129</v>
      </c>
      <c s="31" t="s">
        <v>51</v>
      </c>
      <c s="32">
        <v>3</v>
      </c>
      <c s="33">
        <v>0</v>
      </c>
      <c s="33">
        <f>ROUND(ROUND(H360,2)*ROUND(G360,3),2)</f>
      </c>
      <c s="31"/>
      <c r="O360">
        <f>(I360*21)/100</f>
      </c>
      <c t="s">
        <v>23</v>
      </c>
    </row>
    <row r="361" spans="1:5" ht="12.75">
      <c r="A361" s="34" t="s">
        <v>53</v>
      </c>
      <c r="E361" s="35" t="s">
        <v>3129</v>
      </c>
    </row>
    <row r="362" spans="1:5" ht="25.5">
      <c r="A362" s="36" t="s">
        <v>55</v>
      </c>
      <c r="E362" s="37" t="s">
        <v>3131</v>
      </c>
    </row>
    <row r="363" spans="1:5" ht="12.75">
      <c r="A363" t="s">
        <v>56</v>
      </c>
      <c r="E363" s="35" t="s">
        <v>49</v>
      </c>
    </row>
    <row r="364" spans="1:18" ht="12.75" customHeight="1">
      <c r="A364" s="6" t="s">
        <v>45</v>
      </c>
      <c s="6"/>
      <c s="39" t="s">
        <v>40</v>
      </c>
      <c s="6"/>
      <c s="27" t="s">
        <v>2019</v>
      </c>
      <c s="6"/>
      <c s="6"/>
      <c s="6"/>
      <c s="40">
        <f>0+Q364</f>
      </c>
      <c s="6"/>
      <c r="O364">
        <f>0+R364</f>
      </c>
      <c r="Q364">
        <f>0+I365+I369+I373</f>
      </c>
      <c>
        <f>0+O365+O369+O373</f>
      </c>
    </row>
    <row r="365" spans="1:16" ht="12.75">
      <c r="A365" s="25" t="s">
        <v>47</v>
      </c>
      <c s="29" t="s">
        <v>1521</v>
      </c>
      <c s="29" t="s">
        <v>3197</v>
      </c>
      <c s="25" t="s">
        <v>49</v>
      </c>
      <c s="30" t="s">
        <v>2022</v>
      </c>
      <c s="31" t="s">
        <v>142</v>
      </c>
      <c s="32">
        <v>10.8</v>
      </c>
      <c s="33">
        <v>0</v>
      </c>
      <c s="33">
        <f>ROUND(ROUND(H365,2)*ROUND(G365,3),2)</f>
      </c>
      <c s="31"/>
      <c r="O365">
        <f>(I365*21)/100</f>
      </c>
      <c t="s">
        <v>23</v>
      </c>
    </row>
    <row r="366" spans="1:5" ht="12.75">
      <c r="A366" s="34" t="s">
        <v>53</v>
      </c>
      <c r="E366" s="35" t="s">
        <v>2022</v>
      </c>
    </row>
    <row r="367" spans="1:5" ht="51">
      <c r="A367" s="36" t="s">
        <v>55</v>
      </c>
      <c r="E367" s="37" t="s">
        <v>3133</v>
      </c>
    </row>
    <row r="368" spans="1:5" ht="12.75">
      <c r="A368" t="s">
        <v>56</v>
      </c>
      <c r="E368" s="35" t="s">
        <v>49</v>
      </c>
    </row>
    <row r="369" spans="1:16" ht="12.75">
      <c r="A369" s="25" t="s">
        <v>47</v>
      </c>
      <c s="29" t="s">
        <v>1525</v>
      </c>
      <c s="29" t="s">
        <v>3198</v>
      </c>
      <c s="25" t="s">
        <v>49</v>
      </c>
      <c s="30" t="s">
        <v>2026</v>
      </c>
      <c s="31" t="s">
        <v>142</v>
      </c>
      <c s="32">
        <v>1.5</v>
      </c>
      <c s="33">
        <v>0</v>
      </c>
      <c s="33">
        <f>ROUND(ROUND(H369,2)*ROUND(G369,3),2)</f>
      </c>
      <c s="31"/>
      <c r="O369">
        <f>(I369*21)/100</f>
      </c>
      <c t="s">
        <v>23</v>
      </c>
    </row>
    <row r="370" spans="1:5" ht="12.75">
      <c r="A370" s="34" t="s">
        <v>53</v>
      </c>
      <c r="E370" s="35" t="s">
        <v>2026</v>
      </c>
    </row>
    <row r="371" spans="1:5" ht="38.25">
      <c r="A371" s="36" t="s">
        <v>55</v>
      </c>
      <c r="E371" s="37" t="s">
        <v>3135</v>
      </c>
    </row>
    <row r="372" spans="1:5" ht="12.75">
      <c r="A372" t="s">
        <v>56</v>
      </c>
      <c r="E372" s="35" t="s">
        <v>49</v>
      </c>
    </row>
    <row r="373" spans="1:16" ht="12.75">
      <c r="A373" s="25" t="s">
        <v>47</v>
      </c>
      <c s="29" t="s">
        <v>1529</v>
      </c>
      <c s="29" t="s">
        <v>2029</v>
      </c>
      <c s="25" t="s">
        <v>49</v>
      </c>
      <c s="30" t="s">
        <v>2030</v>
      </c>
      <c s="31" t="s">
        <v>126</v>
      </c>
      <c s="32">
        <v>2</v>
      </c>
      <c s="33">
        <v>0</v>
      </c>
      <c s="33">
        <f>ROUND(ROUND(H373,2)*ROUND(G373,3),2)</f>
      </c>
      <c s="31" t="s">
        <v>1075</v>
      </c>
      <c r="O373">
        <f>(I373*21)/100</f>
      </c>
      <c t="s">
        <v>23</v>
      </c>
    </row>
    <row r="374" spans="1:5" ht="12.75">
      <c r="A374" s="34" t="s">
        <v>53</v>
      </c>
      <c r="E374" s="35" t="s">
        <v>2031</v>
      </c>
    </row>
    <row r="375" spans="1:5" ht="12.75">
      <c r="A375" s="36" t="s">
        <v>55</v>
      </c>
      <c r="E375" s="37" t="s">
        <v>3199</v>
      </c>
    </row>
    <row r="376" spans="1:5" ht="12.75">
      <c r="A376" t="s">
        <v>56</v>
      </c>
      <c r="E376" s="35" t="s">
        <v>49</v>
      </c>
    </row>
    <row r="377" spans="1:18" ht="12.75" customHeight="1">
      <c r="A377" s="6" t="s">
        <v>45</v>
      </c>
      <c s="6"/>
      <c s="39" t="s">
        <v>2033</v>
      </c>
      <c s="6"/>
      <c s="27" t="s">
        <v>2034</v>
      </c>
      <c s="6"/>
      <c s="6"/>
      <c s="6"/>
      <c s="40">
        <f>0+Q377</f>
      </c>
      <c s="6"/>
      <c r="O377">
        <f>0+R377</f>
      </c>
      <c r="Q377">
        <f>0+I378+I382+I386</f>
      </c>
      <c>
        <f>0+O378+O382+O386</f>
      </c>
    </row>
    <row r="378" spans="1:16" ht="12.75">
      <c r="A378" s="25" t="s">
        <v>47</v>
      </c>
      <c s="29" t="s">
        <v>1533</v>
      </c>
      <c s="29" t="s">
        <v>2036</v>
      </c>
      <c s="25" t="s">
        <v>49</v>
      </c>
      <c s="30" t="s">
        <v>2037</v>
      </c>
      <c s="31" t="s">
        <v>104</v>
      </c>
      <c s="32">
        <v>5</v>
      </c>
      <c s="33">
        <v>0</v>
      </c>
      <c s="33">
        <f>ROUND(ROUND(H378,2)*ROUND(G378,3),2)</f>
      </c>
      <c s="31" t="s">
        <v>1075</v>
      </c>
      <c r="O378">
        <f>(I378*21)/100</f>
      </c>
      <c t="s">
        <v>23</v>
      </c>
    </row>
    <row r="379" spans="1:5" ht="25.5">
      <c r="A379" s="34" t="s">
        <v>53</v>
      </c>
      <c r="E379" s="35" t="s">
        <v>2038</v>
      </c>
    </row>
    <row r="380" spans="1:5" ht="12.75">
      <c r="A380" s="36" t="s">
        <v>55</v>
      </c>
      <c r="E380" s="37" t="s">
        <v>49</v>
      </c>
    </row>
    <row r="381" spans="1:5" ht="12.75">
      <c r="A381" t="s">
        <v>56</v>
      </c>
      <c r="E381" s="35" t="s">
        <v>49</v>
      </c>
    </row>
    <row r="382" spans="1:16" ht="12.75">
      <c r="A382" s="25" t="s">
        <v>47</v>
      </c>
      <c s="29" t="s">
        <v>1537</v>
      </c>
      <c s="29" t="s">
        <v>2040</v>
      </c>
      <c s="25" t="s">
        <v>49</v>
      </c>
      <c s="30" t="s">
        <v>2041</v>
      </c>
      <c s="31" t="s">
        <v>104</v>
      </c>
      <c s="32">
        <v>45</v>
      </c>
      <c s="33">
        <v>0</v>
      </c>
      <c s="33">
        <f>ROUND(ROUND(H382,2)*ROUND(G382,3),2)</f>
      </c>
      <c s="31" t="s">
        <v>1075</v>
      </c>
      <c r="O382">
        <f>(I382*21)/100</f>
      </c>
      <c t="s">
        <v>23</v>
      </c>
    </row>
    <row r="383" spans="1:5" ht="25.5">
      <c r="A383" s="34" t="s">
        <v>53</v>
      </c>
      <c r="E383" s="35" t="s">
        <v>2042</v>
      </c>
    </row>
    <row r="384" spans="1:5" ht="25.5">
      <c r="A384" s="36" t="s">
        <v>55</v>
      </c>
      <c r="E384" s="37" t="s">
        <v>3200</v>
      </c>
    </row>
    <row r="385" spans="1:5" ht="12.75">
      <c r="A385" t="s">
        <v>56</v>
      </c>
      <c r="E385" s="35" t="s">
        <v>49</v>
      </c>
    </row>
    <row r="386" spans="1:16" ht="25.5">
      <c r="A386" s="25" t="s">
        <v>47</v>
      </c>
      <c s="29" t="s">
        <v>1541</v>
      </c>
      <c s="29" t="s">
        <v>2045</v>
      </c>
      <c s="25" t="s">
        <v>49</v>
      </c>
      <c s="30" t="s">
        <v>2046</v>
      </c>
      <c s="31" t="s">
        <v>104</v>
      </c>
      <c s="32">
        <v>5</v>
      </c>
      <c s="33">
        <v>0</v>
      </c>
      <c s="33">
        <f>ROUND(ROUND(H386,2)*ROUND(G386,3),2)</f>
      </c>
      <c s="31" t="s">
        <v>1075</v>
      </c>
      <c r="O386">
        <f>(I386*21)/100</f>
      </c>
      <c t="s">
        <v>23</v>
      </c>
    </row>
    <row r="387" spans="1:5" ht="25.5">
      <c r="A387" s="34" t="s">
        <v>53</v>
      </c>
      <c r="E387" s="35" t="s">
        <v>2047</v>
      </c>
    </row>
    <row r="388" spans="1:5" ht="12.75">
      <c r="A388" s="36" t="s">
        <v>55</v>
      </c>
      <c r="E388" s="37" t="s">
        <v>49</v>
      </c>
    </row>
    <row r="389" spans="1:5" ht="12.75">
      <c r="A389" t="s">
        <v>56</v>
      </c>
      <c r="E389" s="35" t="s">
        <v>49</v>
      </c>
    </row>
    <row r="390" spans="1:18" ht="12.75" customHeight="1">
      <c r="A390" s="6" t="s">
        <v>45</v>
      </c>
      <c s="6"/>
      <c s="39" t="s">
        <v>2061</v>
      </c>
      <c s="6"/>
      <c s="27" t="s">
        <v>2062</v>
      </c>
      <c s="6"/>
      <c s="6"/>
      <c s="6"/>
      <c s="40">
        <f>0+Q390</f>
      </c>
      <c s="6"/>
      <c r="O390">
        <f>0+R390</f>
      </c>
      <c r="Q390">
        <f>0+I391</f>
      </c>
      <c>
        <f>0+O391</f>
      </c>
    </row>
    <row r="391" spans="1:16" ht="12.75">
      <c r="A391" s="25" t="s">
        <v>47</v>
      </c>
      <c s="29" t="s">
        <v>1545</v>
      </c>
      <c s="29" t="s">
        <v>2064</v>
      </c>
      <c s="25" t="s">
        <v>49</v>
      </c>
      <c s="30" t="s">
        <v>2065</v>
      </c>
      <c s="31" t="s">
        <v>104</v>
      </c>
      <c s="32">
        <v>32</v>
      </c>
      <c s="33">
        <v>0</v>
      </c>
      <c s="33">
        <f>ROUND(ROUND(H391,2)*ROUND(G391,3),2)</f>
      </c>
      <c s="31" t="s">
        <v>1075</v>
      </c>
      <c r="O391">
        <f>(I391*21)/100</f>
      </c>
      <c t="s">
        <v>23</v>
      </c>
    </row>
    <row r="392" spans="1:5" ht="25.5">
      <c r="A392" s="34" t="s">
        <v>53</v>
      </c>
      <c r="E392" s="35" t="s">
        <v>2066</v>
      </c>
    </row>
    <row r="393" spans="1:5" ht="12.75">
      <c r="A393" s="36" t="s">
        <v>55</v>
      </c>
      <c r="E393" s="37" t="s">
        <v>49</v>
      </c>
    </row>
    <row r="394" spans="1:5" ht="12.75">
      <c r="A394" t="s">
        <v>56</v>
      </c>
      <c r="E39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0+O8+O57+O62+O119+O124+O137</f>
      </c>
      <c t="s">
        <v>22</v>
      </c>
    </row>
    <row r="3" spans="1:16" ht="15" customHeight="1">
      <c r="A3" t="s">
        <v>12</v>
      </c>
      <c s="12" t="s">
        <v>14</v>
      </c>
      <c s="13" t="s">
        <v>15</v>
      </c>
      <c s="1"/>
      <c s="14" t="s">
        <v>16</v>
      </c>
      <c s="1"/>
      <c s="9"/>
      <c s="8" t="s">
        <v>3201</v>
      </c>
      <c s="41">
        <f>0+I8+I57+I62+I119+I124+I137</f>
      </c>
      <c s="10"/>
      <c r="O3" t="s">
        <v>19</v>
      </c>
      <c t="s">
        <v>23</v>
      </c>
    </row>
    <row r="4" spans="1:16" ht="15" customHeight="1">
      <c r="A4" t="s">
        <v>17</v>
      </c>
      <c s="16" t="s">
        <v>18</v>
      </c>
      <c s="17" t="s">
        <v>3201</v>
      </c>
      <c s="6"/>
      <c s="18" t="s">
        <v>3202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3203</v>
      </c>
      <c s="19"/>
      <c s="27" t="s">
        <v>3204</v>
      </c>
      <c s="19"/>
      <c s="19"/>
      <c s="19"/>
      <c s="28">
        <f>0+Q8</f>
      </c>
      <c s="19"/>
      <c r="O8">
        <f>0+R8</f>
      </c>
      <c r="Q8">
        <f>0+I9+I13+I17+I21+I25+I29+I33+I37+I41+I45+I49+I53</f>
      </c>
      <c>
        <f>0+O9+O13+O17+O21+O25+O29+O33+O37+O41+O45+O49+O53</f>
      </c>
    </row>
    <row r="9" spans="1:16" ht="12.75">
      <c r="A9" s="25" t="s">
        <v>47</v>
      </c>
      <c s="29" t="s">
        <v>29</v>
      </c>
      <c s="29" t="s">
        <v>3205</v>
      </c>
      <c s="25" t="s">
        <v>49</v>
      </c>
      <c s="30" t="s">
        <v>3206</v>
      </c>
      <c s="31" t="s">
        <v>121</v>
      </c>
      <c s="32">
        <v>6</v>
      </c>
      <c s="33">
        <v>0</v>
      </c>
      <c s="33">
        <f>ROUND(ROUND(H9,2)*ROUND(G9,3),2)</f>
      </c>
      <c s="31"/>
      <c r="O9">
        <f>(I9*21)/100</f>
      </c>
      <c t="s">
        <v>23</v>
      </c>
    </row>
    <row r="10" spans="1:5" ht="12.75">
      <c r="A10" s="34" t="s">
        <v>53</v>
      </c>
      <c r="E10" s="35" t="s">
        <v>3206</v>
      </c>
    </row>
    <row r="11" spans="1:5" ht="12.75">
      <c r="A11" s="36" t="s">
        <v>55</v>
      </c>
      <c r="E11" s="37" t="s">
        <v>49</v>
      </c>
    </row>
    <row r="12" spans="1:5" ht="12.75">
      <c r="A12" t="s">
        <v>56</v>
      </c>
      <c r="E12" s="35" t="s">
        <v>49</v>
      </c>
    </row>
    <row r="13" spans="1:16" ht="12.75">
      <c r="A13" s="25" t="s">
        <v>47</v>
      </c>
      <c s="29" t="s">
        <v>23</v>
      </c>
      <c s="29" t="s">
        <v>3207</v>
      </c>
      <c s="25" t="s">
        <v>49</v>
      </c>
      <c s="30" t="s">
        <v>3208</v>
      </c>
      <c s="31" t="s">
        <v>121</v>
      </c>
      <c s="32">
        <v>8</v>
      </c>
      <c s="33">
        <v>0</v>
      </c>
      <c s="33">
        <f>ROUND(ROUND(H13,2)*ROUND(G13,3),2)</f>
      </c>
      <c s="31" t="s">
        <v>1075</v>
      </c>
      <c r="O13">
        <f>(I13*21)/100</f>
      </c>
      <c t="s">
        <v>23</v>
      </c>
    </row>
    <row r="14" spans="1:5" ht="25.5">
      <c r="A14" s="34" t="s">
        <v>53</v>
      </c>
      <c r="E14" s="35" t="s">
        <v>3209</v>
      </c>
    </row>
    <row r="15" spans="1:5" ht="12.75">
      <c r="A15" s="36" t="s">
        <v>55</v>
      </c>
      <c r="E15" s="37" t="s">
        <v>49</v>
      </c>
    </row>
    <row r="16" spans="1:5" ht="12.75">
      <c r="A16" t="s">
        <v>56</v>
      </c>
      <c r="E16" s="35" t="s">
        <v>49</v>
      </c>
    </row>
    <row r="17" spans="1:16" ht="25.5">
      <c r="A17" s="25" t="s">
        <v>47</v>
      </c>
      <c s="29" t="s">
        <v>22</v>
      </c>
      <c s="29" t="s">
        <v>3210</v>
      </c>
      <c s="25" t="s">
        <v>49</v>
      </c>
      <c s="30" t="s">
        <v>3211</v>
      </c>
      <c s="31" t="s">
        <v>121</v>
      </c>
      <c s="32">
        <v>16</v>
      </c>
      <c s="33">
        <v>0</v>
      </c>
      <c s="33">
        <f>ROUND(ROUND(H17,2)*ROUND(G17,3),2)</f>
      </c>
      <c s="31" t="s">
        <v>1075</v>
      </c>
      <c r="O17">
        <f>(I17*21)/100</f>
      </c>
      <c t="s">
        <v>23</v>
      </c>
    </row>
    <row r="18" spans="1:5" ht="25.5">
      <c r="A18" s="34" t="s">
        <v>53</v>
      </c>
      <c r="E18" s="35" t="s">
        <v>3212</v>
      </c>
    </row>
    <row r="19" spans="1:5" ht="12.75">
      <c r="A19" s="36" t="s">
        <v>55</v>
      </c>
      <c r="E19" s="37" t="s">
        <v>49</v>
      </c>
    </row>
    <row r="20" spans="1:5" ht="12.75">
      <c r="A20" t="s">
        <v>56</v>
      </c>
      <c r="E20" s="35" t="s">
        <v>49</v>
      </c>
    </row>
    <row r="21" spans="1:16" ht="12.75">
      <c r="A21" s="25" t="s">
        <v>47</v>
      </c>
      <c s="29" t="s">
        <v>35</v>
      </c>
      <c s="29" t="s">
        <v>3213</v>
      </c>
      <c s="25" t="s">
        <v>49</v>
      </c>
      <c s="30" t="s">
        <v>3214</v>
      </c>
      <c s="31" t="s">
        <v>121</v>
      </c>
      <c s="32">
        <v>1</v>
      </c>
      <c s="33">
        <v>0</v>
      </c>
      <c s="33">
        <f>ROUND(ROUND(H21,2)*ROUND(G21,3),2)</f>
      </c>
      <c s="31"/>
      <c r="O21">
        <f>(I21*21)/100</f>
      </c>
      <c t="s">
        <v>23</v>
      </c>
    </row>
    <row r="22" spans="1:5" ht="12.75">
      <c r="A22" s="34" t="s">
        <v>53</v>
      </c>
      <c r="E22" s="35" t="s">
        <v>3214</v>
      </c>
    </row>
    <row r="23" spans="1:5" ht="12.75">
      <c r="A23" s="36" t="s">
        <v>55</v>
      </c>
      <c r="E23" s="37" t="s">
        <v>49</v>
      </c>
    </row>
    <row r="24" spans="1:5" ht="12.75">
      <c r="A24" t="s">
        <v>56</v>
      </c>
      <c r="E24" s="35" t="s">
        <v>49</v>
      </c>
    </row>
    <row r="25" spans="1:16" ht="25.5">
      <c r="A25" s="25" t="s">
        <v>47</v>
      </c>
      <c s="29" t="s">
        <v>37</v>
      </c>
      <c s="29" t="s">
        <v>3215</v>
      </c>
      <c s="25" t="s">
        <v>49</v>
      </c>
      <c s="30" t="s">
        <v>3216</v>
      </c>
      <c s="31" t="s">
        <v>142</v>
      </c>
      <c s="32">
        <v>67</v>
      </c>
      <c s="33">
        <v>0</v>
      </c>
      <c s="33">
        <f>ROUND(ROUND(H25,2)*ROUND(G25,3),2)</f>
      </c>
      <c s="31" t="s">
        <v>1075</v>
      </c>
      <c r="O25">
        <f>(I25*21)/100</f>
      </c>
      <c t="s">
        <v>23</v>
      </c>
    </row>
    <row r="26" spans="1:5" ht="25.5">
      <c r="A26" s="34" t="s">
        <v>53</v>
      </c>
      <c r="E26" s="35" t="s">
        <v>3217</v>
      </c>
    </row>
    <row r="27" spans="1:5" ht="12.75">
      <c r="A27" s="36" t="s">
        <v>55</v>
      </c>
      <c r="E27" s="37" t="s">
        <v>49</v>
      </c>
    </row>
    <row r="28" spans="1:5" ht="12.75">
      <c r="A28" t="s">
        <v>56</v>
      </c>
      <c r="E28" s="35" t="s">
        <v>49</v>
      </c>
    </row>
    <row r="29" spans="1:16" ht="25.5">
      <c r="A29" s="25" t="s">
        <v>47</v>
      </c>
      <c s="29" t="s">
        <v>73</v>
      </c>
      <c s="29" t="s">
        <v>3218</v>
      </c>
      <c s="25" t="s">
        <v>49</v>
      </c>
      <c s="30" t="s">
        <v>3219</v>
      </c>
      <c s="31" t="s">
        <v>142</v>
      </c>
      <c s="32">
        <v>134</v>
      </c>
      <c s="33">
        <v>0</v>
      </c>
      <c s="33">
        <f>ROUND(ROUND(H29,2)*ROUND(G29,3),2)</f>
      </c>
      <c s="31" t="s">
        <v>1075</v>
      </c>
      <c r="O29">
        <f>(I29*21)/100</f>
      </c>
      <c t="s">
        <v>23</v>
      </c>
    </row>
    <row r="30" spans="1:5" ht="25.5">
      <c r="A30" s="34" t="s">
        <v>53</v>
      </c>
      <c r="E30" s="35" t="s">
        <v>3220</v>
      </c>
    </row>
    <row r="31" spans="1:5" ht="12.75">
      <c r="A31" s="36" t="s">
        <v>55</v>
      </c>
      <c r="E31" s="37" t="s">
        <v>49</v>
      </c>
    </row>
    <row r="32" spans="1:5" ht="12.75">
      <c r="A32" t="s">
        <v>56</v>
      </c>
      <c r="E32" s="35" t="s">
        <v>49</v>
      </c>
    </row>
    <row r="33" spans="1:16" ht="12.75">
      <c r="A33" s="25" t="s">
        <v>47</v>
      </c>
      <c s="29" t="s">
        <v>77</v>
      </c>
      <c s="29" t="s">
        <v>3221</v>
      </c>
      <c s="25" t="s">
        <v>49</v>
      </c>
      <c s="30" t="s">
        <v>3222</v>
      </c>
      <c s="31" t="s">
        <v>121</v>
      </c>
      <c s="32">
        <v>18</v>
      </c>
      <c s="33">
        <v>0</v>
      </c>
      <c s="33">
        <f>ROUND(ROUND(H33,2)*ROUND(G33,3),2)</f>
      </c>
      <c s="31" t="s">
        <v>1075</v>
      </c>
      <c r="O33">
        <f>(I33*21)/100</f>
      </c>
      <c t="s">
        <v>23</v>
      </c>
    </row>
    <row r="34" spans="1:5" ht="12.75">
      <c r="A34" s="34" t="s">
        <v>53</v>
      </c>
      <c r="E34" s="35" t="s">
        <v>3223</v>
      </c>
    </row>
    <row r="35" spans="1:5" ht="12.75">
      <c r="A35" s="36" t="s">
        <v>55</v>
      </c>
      <c r="E35" s="37" t="s">
        <v>49</v>
      </c>
    </row>
    <row r="36" spans="1:5" ht="12.75">
      <c r="A36" t="s">
        <v>56</v>
      </c>
      <c r="E36" s="35" t="s">
        <v>49</v>
      </c>
    </row>
    <row r="37" spans="1:16" ht="12.75">
      <c r="A37" s="25" t="s">
        <v>47</v>
      </c>
      <c s="29" t="s">
        <v>42</v>
      </c>
      <c s="29" t="s">
        <v>3224</v>
      </c>
      <c s="25" t="s">
        <v>49</v>
      </c>
      <c s="30" t="s">
        <v>3225</v>
      </c>
      <c s="31" t="s">
        <v>121</v>
      </c>
      <c s="32">
        <v>6</v>
      </c>
      <c s="33">
        <v>0</v>
      </c>
      <c s="33">
        <f>ROUND(ROUND(H37,2)*ROUND(G37,3),2)</f>
      </c>
      <c s="31" t="s">
        <v>1075</v>
      </c>
      <c r="O37">
        <f>(I37*21)/100</f>
      </c>
      <c t="s">
        <v>23</v>
      </c>
    </row>
    <row r="38" spans="1:5" ht="12.75">
      <c r="A38" s="34" t="s">
        <v>53</v>
      </c>
      <c r="E38" s="35" t="s">
        <v>3225</v>
      </c>
    </row>
    <row r="39" spans="1:5" ht="12.75">
      <c r="A39" s="36" t="s">
        <v>55</v>
      </c>
      <c r="E39" s="37" t="s">
        <v>49</v>
      </c>
    </row>
    <row r="40" spans="1:5" ht="12.75">
      <c r="A40" t="s">
        <v>56</v>
      </c>
      <c r="E40" s="35" t="s">
        <v>49</v>
      </c>
    </row>
    <row r="41" spans="1:16" ht="12.75">
      <c r="A41" s="25" t="s">
        <v>47</v>
      </c>
      <c s="29" t="s">
        <v>44</v>
      </c>
      <c s="29" t="s">
        <v>3226</v>
      </c>
      <c s="25" t="s">
        <v>49</v>
      </c>
      <c s="30" t="s">
        <v>3227</v>
      </c>
      <c s="31" t="s">
        <v>142</v>
      </c>
      <c s="32">
        <v>67</v>
      </c>
      <c s="33">
        <v>0</v>
      </c>
      <c s="33">
        <f>ROUND(ROUND(H41,2)*ROUND(G41,3),2)</f>
      </c>
      <c s="31" t="s">
        <v>1075</v>
      </c>
      <c r="O41">
        <f>(I41*21)/100</f>
      </c>
      <c t="s">
        <v>23</v>
      </c>
    </row>
    <row r="42" spans="1:5" ht="12.75">
      <c r="A42" s="34" t="s">
        <v>53</v>
      </c>
      <c r="E42" s="35" t="s">
        <v>3227</v>
      </c>
    </row>
    <row r="43" spans="1:5" ht="12.75">
      <c r="A43" s="36" t="s">
        <v>55</v>
      </c>
      <c r="E43" s="37" t="s">
        <v>3228</v>
      </c>
    </row>
    <row r="44" spans="1:5" ht="12.75">
      <c r="A44" t="s">
        <v>56</v>
      </c>
      <c r="E44" s="35" t="s">
        <v>49</v>
      </c>
    </row>
    <row r="45" spans="1:16" ht="12.75">
      <c r="A45" s="25" t="s">
        <v>47</v>
      </c>
      <c s="29" t="s">
        <v>89</v>
      </c>
      <c s="29" t="s">
        <v>3229</v>
      </c>
      <c s="25" t="s">
        <v>49</v>
      </c>
      <c s="30" t="s">
        <v>3230</v>
      </c>
      <c s="31" t="s">
        <v>142</v>
      </c>
      <c s="32">
        <v>134</v>
      </c>
      <c s="33">
        <v>0</v>
      </c>
      <c s="33">
        <f>ROUND(ROUND(H45,2)*ROUND(G45,3),2)</f>
      </c>
      <c s="31" t="s">
        <v>1075</v>
      </c>
      <c r="O45">
        <f>(I45*21)/100</f>
      </c>
      <c t="s">
        <v>23</v>
      </c>
    </row>
    <row r="46" spans="1:5" ht="12.75">
      <c r="A46" s="34" t="s">
        <v>53</v>
      </c>
      <c r="E46" s="35" t="s">
        <v>3230</v>
      </c>
    </row>
    <row r="47" spans="1:5" ht="12.75">
      <c r="A47" s="36" t="s">
        <v>55</v>
      </c>
      <c r="E47" s="37" t="s">
        <v>3231</v>
      </c>
    </row>
    <row r="48" spans="1:5" ht="12.75">
      <c r="A48" t="s">
        <v>56</v>
      </c>
      <c r="E48" s="35" t="s">
        <v>49</v>
      </c>
    </row>
    <row r="49" spans="1:16" ht="25.5">
      <c r="A49" s="25" t="s">
        <v>47</v>
      </c>
      <c s="29" t="s">
        <v>273</v>
      </c>
      <c s="29" t="s">
        <v>3232</v>
      </c>
      <c s="25" t="s">
        <v>49</v>
      </c>
      <c s="30" t="s">
        <v>3233</v>
      </c>
      <c s="31" t="s">
        <v>142</v>
      </c>
      <c s="32">
        <v>75</v>
      </c>
      <c s="33">
        <v>0</v>
      </c>
      <c s="33">
        <f>ROUND(ROUND(H49,2)*ROUND(G49,3),2)</f>
      </c>
      <c s="31" t="s">
        <v>1075</v>
      </c>
      <c r="O49">
        <f>(I49*21)/100</f>
      </c>
      <c t="s">
        <v>23</v>
      </c>
    </row>
    <row r="50" spans="1:5" ht="38.25">
      <c r="A50" s="34" t="s">
        <v>53</v>
      </c>
      <c r="E50" s="35" t="s">
        <v>3234</v>
      </c>
    </row>
    <row r="51" spans="1:5" ht="12.75">
      <c r="A51" s="36" t="s">
        <v>55</v>
      </c>
      <c r="E51" s="37" t="s">
        <v>49</v>
      </c>
    </row>
    <row r="52" spans="1:5" ht="12.75">
      <c r="A52" t="s">
        <v>56</v>
      </c>
      <c r="E52" s="35" t="s">
        <v>49</v>
      </c>
    </row>
    <row r="53" spans="1:16" ht="12.75">
      <c r="A53" s="25" t="s">
        <v>47</v>
      </c>
      <c s="29" t="s">
        <v>278</v>
      </c>
      <c s="29" t="s">
        <v>3235</v>
      </c>
      <c s="25" t="s">
        <v>49</v>
      </c>
      <c s="30" t="s">
        <v>3236</v>
      </c>
      <c s="31" t="s">
        <v>121</v>
      </c>
      <c s="32">
        <v>18</v>
      </c>
      <c s="33">
        <v>0</v>
      </c>
      <c s="33">
        <f>ROUND(ROUND(H53,2)*ROUND(G53,3),2)</f>
      </c>
      <c s="31" t="s">
        <v>1075</v>
      </c>
      <c r="O53">
        <f>(I53*21)/100</f>
      </c>
      <c t="s">
        <v>23</v>
      </c>
    </row>
    <row r="54" spans="1:5" ht="12.75">
      <c r="A54" s="34" t="s">
        <v>53</v>
      </c>
      <c r="E54" s="35" t="s">
        <v>3237</v>
      </c>
    </row>
    <row r="55" spans="1:5" ht="12.75">
      <c r="A55" s="36" t="s">
        <v>55</v>
      </c>
      <c r="E55" s="37" t="s">
        <v>49</v>
      </c>
    </row>
    <row r="56" spans="1:5" ht="12.75">
      <c r="A56" t="s">
        <v>56</v>
      </c>
      <c r="E56" s="35" t="s">
        <v>49</v>
      </c>
    </row>
    <row r="57" spans="1:18" ht="12.75" customHeight="1">
      <c r="A57" s="6" t="s">
        <v>45</v>
      </c>
      <c s="6"/>
      <c s="39" t="s">
        <v>3238</v>
      </c>
      <c s="6"/>
      <c s="27" t="s">
        <v>3239</v>
      </c>
      <c s="6"/>
      <c s="6"/>
      <c s="6"/>
      <c s="40">
        <f>0+Q57</f>
      </c>
      <c s="6"/>
      <c r="O57">
        <f>0+R57</f>
      </c>
      <c r="Q57">
        <f>0+I58</f>
      </c>
      <c>
        <f>0+O58</f>
      </c>
    </row>
    <row r="58" spans="1:16" ht="12.75">
      <c r="A58" s="25" t="s">
        <v>47</v>
      </c>
      <c s="29" t="s">
        <v>40</v>
      </c>
      <c s="29" t="s">
        <v>3240</v>
      </c>
      <c s="25" t="s">
        <v>49</v>
      </c>
      <c s="30" t="s">
        <v>3241</v>
      </c>
      <c s="31" t="s">
        <v>142</v>
      </c>
      <c s="32">
        <v>201</v>
      </c>
      <c s="33">
        <v>0</v>
      </c>
      <c s="33">
        <f>ROUND(ROUND(H58,2)*ROUND(G58,3),2)</f>
      </c>
      <c s="31"/>
      <c r="O58">
        <f>(I58*21)/100</f>
      </c>
      <c t="s">
        <v>23</v>
      </c>
    </row>
    <row r="59" spans="1:5" ht="12.75">
      <c r="A59" s="34" t="s">
        <v>53</v>
      </c>
      <c r="E59" s="35" t="s">
        <v>3241</v>
      </c>
    </row>
    <row r="60" spans="1:5" ht="12.75">
      <c r="A60" s="36" t="s">
        <v>55</v>
      </c>
      <c r="E60" s="37" t="s">
        <v>3242</v>
      </c>
    </row>
    <row r="61" spans="1:5" ht="12.75">
      <c r="A61" t="s">
        <v>56</v>
      </c>
      <c r="E61" s="35" t="s">
        <v>49</v>
      </c>
    </row>
    <row r="62" spans="1:18" ht="12.75" customHeight="1">
      <c r="A62" s="6" t="s">
        <v>45</v>
      </c>
      <c s="6"/>
      <c s="39" t="s">
        <v>3243</v>
      </c>
      <c s="6"/>
      <c s="27" t="s">
        <v>3244</v>
      </c>
      <c s="6"/>
      <c s="6"/>
      <c s="6"/>
      <c s="40">
        <f>0+Q62</f>
      </c>
      <c s="6"/>
      <c r="O62">
        <f>0+R62</f>
      </c>
      <c r="Q62">
        <f>0+I63+I67+I71+I75+I79+I83+I87+I91+I95+I99+I103+I107+I111+I115</f>
      </c>
      <c>
        <f>0+O63+O67+O71+O75+O79+O83+O87+O91+O95+O99+O103+O107+O111+O115</f>
      </c>
    </row>
    <row r="63" spans="1:16" ht="25.5">
      <c r="A63" s="25" t="s">
        <v>47</v>
      </c>
      <c s="29" t="s">
        <v>94</v>
      </c>
      <c s="29" t="s">
        <v>3245</v>
      </c>
      <c s="25" t="s">
        <v>49</v>
      </c>
      <c s="30" t="s">
        <v>3246</v>
      </c>
      <c s="31" t="s">
        <v>142</v>
      </c>
      <c s="32">
        <v>201</v>
      </c>
      <c s="33">
        <v>0</v>
      </c>
      <c s="33">
        <f>ROUND(ROUND(H63,2)*ROUND(G63,3),2)</f>
      </c>
      <c s="31" t="s">
        <v>1075</v>
      </c>
      <c r="O63">
        <f>(I63*21)/100</f>
      </c>
      <c t="s">
        <v>23</v>
      </c>
    </row>
    <row r="64" spans="1:5" ht="25.5">
      <c r="A64" s="34" t="s">
        <v>53</v>
      </c>
      <c r="E64" s="35" t="s">
        <v>3246</v>
      </c>
    </row>
    <row r="65" spans="1:5" ht="12.75">
      <c r="A65" s="36" t="s">
        <v>55</v>
      </c>
      <c r="E65" s="37" t="s">
        <v>49</v>
      </c>
    </row>
    <row r="66" spans="1:5" ht="12.75">
      <c r="A66" t="s">
        <v>56</v>
      </c>
      <c r="E66" s="35" t="s">
        <v>49</v>
      </c>
    </row>
    <row r="67" spans="1:16" ht="12.75">
      <c r="A67" s="25" t="s">
        <v>47</v>
      </c>
      <c s="29" t="s">
        <v>199</v>
      </c>
      <c s="29" t="s">
        <v>3247</v>
      </c>
      <c s="25" t="s">
        <v>49</v>
      </c>
      <c s="30" t="s">
        <v>3248</v>
      </c>
      <c s="31" t="s">
        <v>142</v>
      </c>
      <c s="32">
        <v>16</v>
      </c>
      <c s="33">
        <v>0</v>
      </c>
      <c s="33">
        <f>ROUND(ROUND(H67,2)*ROUND(G67,3),2)</f>
      </c>
      <c s="31" t="s">
        <v>1075</v>
      </c>
      <c r="O67">
        <f>(I67*21)/100</f>
      </c>
      <c t="s">
        <v>23</v>
      </c>
    </row>
    <row r="68" spans="1:5" ht="51">
      <c r="A68" s="34" t="s">
        <v>53</v>
      </c>
      <c r="E68" s="35" t="s">
        <v>3249</v>
      </c>
    </row>
    <row r="69" spans="1:5" ht="12.75">
      <c r="A69" s="36" t="s">
        <v>55</v>
      </c>
      <c r="E69" s="37" t="s">
        <v>49</v>
      </c>
    </row>
    <row r="70" spans="1:5" ht="12.75">
      <c r="A70" t="s">
        <v>56</v>
      </c>
      <c r="E70" s="35" t="s">
        <v>49</v>
      </c>
    </row>
    <row r="71" spans="1:16" ht="12.75">
      <c r="A71" s="25" t="s">
        <v>47</v>
      </c>
      <c s="29" t="s">
        <v>205</v>
      </c>
      <c s="29" t="s">
        <v>3250</v>
      </c>
      <c s="25" t="s">
        <v>49</v>
      </c>
      <c s="30" t="s">
        <v>3251</v>
      </c>
      <c s="31" t="s">
        <v>142</v>
      </c>
      <c s="32">
        <v>45</v>
      </c>
      <c s="33">
        <v>0</v>
      </c>
      <c s="33">
        <f>ROUND(ROUND(H71,2)*ROUND(G71,3),2)</f>
      </c>
      <c s="31" t="s">
        <v>1075</v>
      </c>
      <c r="O71">
        <f>(I71*21)/100</f>
      </c>
      <c t="s">
        <v>23</v>
      </c>
    </row>
    <row r="72" spans="1:5" ht="51">
      <c r="A72" s="34" t="s">
        <v>53</v>
      </c>
      <c r="E72" s="35" t="s">
        <v>3252</v>
      </c>
    </row>
    <row r="73" spans="1:5" ht="12.75">
      <c r="A73" s="36" t="s">
        <v>55</v>
      </c>
      <c r="E73" s="37" t="s">
        <v>49</v>
      </c>
    </row>
    <row r="74" spans="1:5" ht="12.75">
      <c r="A74" t="s">
        <v>56</v>
      </c>
      <c r="E74" s="35" t="s">
        <v>49</v>
      </c>
    </row>
    <row r="75" spans="1:16" ht="12.75">
      <c r="A75" s="25" t="s">
        <v>47</v>
      </c>
      <c s="29" t="s">
        <v>214</v>
      </c>
      <c s="29" t="s">
        <v>3253</v>
      </c>
      <c s="25" t="s">
        <v>49</v>
      </c>
      <c s="30" t="s">
        <v>3254</v>
      </c>
      <c s="31" t="s">
        <v>142</v>
      </c>
      <c s="32">
        <v>16</v>
      </c>
      <c s="33">
        <v>0</v>
      </c>
      <c s="33">
        <f>ROUND(ROUND(H75,2)*ROUND(G75,3),2)</f>
      </c>
      <c s="31" t="s">
        <v>1075</v>
      </c>
      <c r="O75">
        <f>(I75*21)/100</f>
      </c>
      <c t="s">
        <v>23</v>
      </c>
    </row>
    <row r="76" spans="1:5" ht="38.25">
      <c r="A76" s="34" t="s">
        <v>53</v>
      </c>
      <c r="E76" s="35" t="s">
        <v>3255</v>
      </c>
    </row>
    <row r="77" spans="1:5" ht="12.75">
      <c r="A77" s="36" t="s">
        <v>55</v>
      </c>
      <c r="E77" s="37" t="s">
        <v>49</v>
      </c>
    </row>
    <row r="78" spans="1:5" ht="12.75">
      <c r="A78" t="s">
        <v>56</v>
      </c>
      <c r="E78" s="35" t="s">
        <v>49</v>
      </c>
    </row>
    <row r="79" spans="1:16" ht="12.75">
      <c r="A79" s="25" t="s">
        <v>47</v>
      </c>
      <c s="29" t="s">
        <v>219</v>
      </c>
      <c s="29" t="s">
        <v>3256</v>
      </c>
      <c s="25" t="s">
        <v>49</v>
      </c>
      <c s="30" t="s">
        <v>3257</v>
      </c>
      <c s="31" t="s">
        <v>142</v>
      </c>
      <c s="32">
        <v>45</v>
      </c>
      <c s="33">
        <v>0</v>
      </c>
      <c s="33">
        <f>ROUND(ROUND(H79,2)*ROUND(G79,3),2)</f>
      </c>
      <c s="31" t="s">
        <v>1075</v>
      </c>
      <c r="O79">
        <f>(I79*21)/100</f>
      </c>
      <c t="s">
        <v>23</v>
      </c>
    </row>
    <row r="80" spans="1:5" ht="38.25">
      <c r="A80" s="34" t="s">
        <v>53</v>
      </c>
      <c r="E80" s="35" t="s">
        <v>3258</v>
      </c>
    </row>
    <row r="81" spans="1:5" ht="12.75">
      <c r="A81" s="36" t="s">
        <v>55</v>
      </c>
      <c r="E81" s="37" t="s">
        <v>49</v>
      </c>
    </row>
    <row r="82" spans="1:5" ht="12.75">
      <c r="A82" t="s">
        <v>56</v>
      </c>
      <c r="E82" s="35" t="s">
        <v>49</v>
      </c>
    </row>
    <row r="83" spans="1:16" ht="12.75">
      <c r="A83" s="25" t="s">
        <v>47</v>
      </c>
      <c s="29" t="s">
        <v>225</v>
      </c>
      <c s="29" t="s">
        <v>3259</v>
      </c>
      <c s="25" t="s">
        <v>49</v>
      </c>
      <c s="30" t="s">
        <v>3260</v>
      </c>
      <c s="31" t="s">
        <v>142</v>
      </c>
      <c s="32">
        <v>61</v>
      </c>
      <c s="33">
        <v>0</v>
      </c>
      <c s="33">
        <f>ROUND(ROUND(H83,2)*ROUND(G83,3),2)</f>
      </c>
      <c s="31"/>
      <c r="O83">
        <f>(I83*21)/100</f>
      </c>
      <c t="s">
        <v>23</v>
      </c>
    </row>
    <row r="84" spans="1:5" ht="12.75">
      <c r="A84" s="34" t="s">
        <v>53</v>
      </c>
      <c r="E84" s="35" t="s">
        <v>3260</v>
      </c>
    </row>
    <row r="85" spans="1:5" ht="12.75">
      <c r="A85" s="36" t="s">
        <v>55</v>
      </c>
      <c r="E85" s="37" t="s">
        <v>49</v>
      </c>
    </row>
    <row r="86" spans="1:5" ht="12.75">
      <c r="A86" t="s">
        <v>56</v>
      </c>
      <c r="E86" s="35" t="s">
        <v>49</v>
      </c>
    </row>
    <row r="87" spans="1:16" ht="12.75">
      <c r="A87" s="25" t="s">
        <v>47</v>
      </c>
      <c s="29" t="s">
        <v>231</v>
      </c>
      <c s="29" t="s">
        <v>3261</v>
      </c>
      <c s="25" t="s">
        <v>49</v>
      </c>
      <c s="30" t="s">
        <v>3262</v>
      </c>
      <c s="31" t="s">
        <v>142</v>
      </c>
      <c s="32">
        <v>183</v>
      </c>
      <c s="33">
        <v>0</v>
      </c>
      <c s="33">
        <f>ROUND(ROUND(H87,2)*ROUND(G87,3),2)</f>
      </c>
      <c s="31" t="s">
        <v>1075</v>
      </c>
      <c r="O87">
        <f>(I87*21)/100</f>
      </c>
      <c t="s">
        <v>23</v>
      </c>
    </row>
    <row r="88" spans="1:5" ht="25.5">
      <c r="A88" s="34" t="s">
        <v>53</v>
      </c>
      <c r="E88" s="35" t="s">
        <v>3263</v>
      </c>
    </row>
    <row r="89" spans="1:5" ht="12.75">
      <c r="A89" s="36" t="s">
        <v>55</v>
      </c>
      <c r="E89" s="37" t="s">
        <v>3264</v>
      </c>
    </row>
    <row r="90" spans="1:5" ht="12.75">
      <c r="A90" t="s">
        <v>56</v>
      </c>
      <c r="E90" s="35" t="s">
        <v>49</v>
      </c>
    </row>
    <row r="91" spans="1:16" ht="25.5">
      <c r="A91" s="25" t="s">
        <v>47</v>
      </c>
      <c s="29" t="s">
        <v>237</v>
      </c>
      <c s="29" t="s">
        <v>3265</v>
      </c>
      <c s="25" t="s">
        <v>49</v>
      </c>
      <c s="30" t="s">
        <v>3266</v>
      </c>
      <c s="31" t="s">
        <v>142</v>
      </c>
      <c s="32">
        <v>153</v>
      </c>
      <c s="33">
        <v>0</v>
      </c>
      <c s="33">
        <f>ROUND(ROUND(H91,2)*ROUND(G91,3),2)</f>
      </c>
      <c s="31" t="s">
        <v>1075</v>
      </c>
      <c r="O91">
        <f>(I91*21)/100</f>
      </c>
      <c t="s">
        <v>23</v>
      </c>
    </row>
    <row r="92" spans="1:5" ht="25.5">
      <c r="A92" s="34" t="s">
        <v>53</v>
      </c>
      <c r="E92" s="35" t="s">
        <v>3267</v>
      </c>
    </row>
    <row r="93" spans="1:5" ht="12.75">
      <c r="A93" s="36" t="s">
        <v>55</v>
      </c>
      <c r="E93" s="37" t="s">
        <v>3268</v>
      </c>
    </row>
    <row r="94" spans="1:5" ht="12.75">
      <c r="A94" t="s">
        <v>56</v>
      </c>
      <c r="E94" s="35" t="s">
        <v>49</v>
      </c>
    </row>
    <row r="95" spans="1:16" ht="25.5">
      <c r="A95" s="25" t="s">
        <v>47</v>
      </c>
      <c s="29" t="s">
        <v>243</v>
      </c>
      <c s="29" t="s">
        <v>3269</v>
      </c>
      <c s="25" t="s">
        <v>49</v>
      </c>
      <c s="30" t="s">
        <v>3270</v>
      </c>
      <c s="31" t="s">
        <v>142</v>
      </c>
      <c s="32">
        <v>48</v>
      </c>
      <c s="33">
        <v>0</v>
      </c>
      <c s="33">
        <f>ROUND(ROUND(H95,2)*ROUND(G95,3),2)</f>
      </c>
      <c s="31" t="s">
        <v>1075</v>
      </c>
      <c r="O95">
        <f>(I95*21)/100</f>
      </c>
      <c t="s">
        <v>23</v>
      </c>
    </row>
    <row r="96" spans="1:5" ht="25.5">
      <c r="A96" s="34" t="s">
        <v>53</v>
      </c>
      <c r="E96" s="35" t="s">
        <v>3271</v>
      </c>
    </row>
    <row r="97" spans="1:5" ht="12.75">
      <c r="A97" s="36" t="s">
        <v>55</v>
      </c>
      <c r="E97" s="37" t="s">
        <v>3272</v>
      </c>
    </row>
    <row r="98" spans="1:5" ht="12.75">
      <c r="A98" t="s">
        <v>56</v>
      </c>
      <c r="E98" s="35" t="s">
        <v>49</v>
      </c>
    </row>
    <row r="99" spans="1:16" ht="25.5">
      <c r="A99" s="25" t="s">
        <v>47</v>
      </c>
      <c s="29" t="s">
        <v>249</v>
      </c>
      <c s="29" t="s">
        <v>3273</v>
      </c>
      <c s="25" t="s">
        <v>49</v>
      </c>
      <c s="30" t="s">
        <v>3274</v>
      </c>
      <c s="31" t="s">
        <v>116</v>
      </c>
      <c s="32">
        <v>4.8</v>
      </c>
      <c s="33">
        <v>0</v>
      </c>
      <c s="33">
        <f>ROUND(ROUND(H99,2)*ROUND(G99,3),2)</f>
      </c>
      <c s="31" t="s">
        <v>1075</v>
      </c>
      <c r="O99">
        <f>(I99*21)/100</f>
      </c>
      <c t="s">
        <v>23</v>
      </c>
    </row>
    <row r="100" spans="1:5" ht="25.5">
      <c r="A100" s="34" t="s">
        <v>53</v>
      </c>
      <c r="E100" s="35" t="s">
        <v>3275</v>
      </c>
    </row>
    <row r="101" spans="1:5" ht="12.75">
      <c r="A101" s="36" t="s">
        <v>55</v>
      </c>
      <c r="E101" s="37" t="s">
        <v>3276</v>
      </c>
    </row>
    <row r="102" spans="1:5" ht="12.75">
      <c r="A102" t="s">
        <v>56</v>
      </c>
      <c r="E102" s="35" t="s">
        <v>49</v>
      </c>
    </row>
    <row r="103" spans="1:16" ht="12.75">
      <c r="A103" s="25" t="s">
        <v>47</v>
      </c>
      <c s="29" t="s">
        <v>266</v>
      </c>
      <c s="29" t="s">
        <v>3277</v>
      </c>
      <c s="25" t="s">
        <v>49</v>
      </c>
      <c s="30" t="s">
        <v>3278</v>
      </c>
      <c s="31" t="s">
        <v>104</v>
      </c>
      <c s="32">
        <v>1.457</v>
      </c>
      <c s="33">
        <v>0</v>
      </c>
      <c s="33">
        <f>ROUND(ROUND(H103,2)*ROUND(G103,3),2)</f>
      </c>
      <c s="31" t="s">
        <v>1075</v>
      </c>
      <c r="O103">
        <f>(I103*21)/100</f>
      </c>
      <c t="s">
        <v>23</v>
      </c>
    </row>
    <row r="104" spans="1:5" ht="12.75">
      <c r="A104" s="34" t="s">
        <v>53</v>
      </c>
      <c r="E104" s="35" t="s">
        <v>3278</v>
      </c>
    </row>
    <row r="105" spans="1:5" ht="12.75">
      <c r="A105" s="36" t="s">
        <v>55</v>
      </c>
      <c r="E105" s="37" t="s">
        <v>49</v>
      </c>
    </row>
    <row r="106" spans="1:5" ht="12.75">
      <c r="A106" t="s">
        <v>56</v>
      </c>
      <c r="E106" s="35" t="s">
        <v>49</v>
      </c>
    </row>
    <row r="107" spans="1:16" ht="12.75">
      <c r="A107" s="25" t="s">
        <v>47</v>
      </c>
      <c s="29" t="s">
        <v>294</v>
      </c>
      <c s="29" t="s">
        <v>3279</v>
      </c>
      <c s="25" t="s">
        <v>49</v>
      </c>
      <c s="30" t="s">
        <v>3280</v>
      </c>
      <c s="31" t="s">
        <v>3281</v>
      </c>
      <c s="32">
        <v>6</v>
      </c>
      <c s="33">
        <v>0</v>
      </c>
      <c s="33">
        <f>ROUND(ROUND(H107,2)*ROUND(G107,3),2)</f>
      </c>
      <c s="31"/>
      <c r="O107">
        <f>(I107*21)/100</f>
      </c>
      <c t="s">
        <v>23</v>
      </c>
    </row>
    <row r="108" spans="1:5" ht="12.75">
      <c r="A108" s="34" t="s">
        <v>53</v>
      </c>
      <c r="E108" s="35" t="s">
        <v>3280</v>
      </c>
    </row>
    <row r="109" spans="1:5" ht="12.75">
      <c r="A109" s="36" t="s">
        <v>55</v>
      </c>
      <c r="E109" s="37" t="s">
        <v>49</v>
      </c>
    </row>
    <row r="110" spans="1:5" ht="12.75">
      <c r="A110" t="s">
        <v>56</v>
      </c>
      <c r="E110" s="35" t="s">
        <v>49</v>
      </c>
    </row>
    <row r="111" spans="1:16" ht="12.75">
      <c r="A111" s="25" t="s">
        <v>47</v>
      </c>
      <c s="29" t="s">
        <v>300</v>
      </c>
      <c s="29" t="s">
        <v>3282</v>
      </c>
      <c s="25" t="s">
        <v>49</v>
      </c>
      <c s="30" t="s">
        <v>3283</v>
      </c>
      <c s="31" t="s">
        <v>3281</v>
      </c>
      <c s="32">
        <v>2</v>
      </c>
      <c s="33">
        <v>0</v>
      </c>
      <c s="33">
        <f>ROUND(ROUND(H111,2)*ROUND(G111,3),2)</f>
      </c>
      <c s="31"/>
      <c r="O111">
        <f>(I111*21)/100</f>
      </c>
      <c t="s">
        <v>23</v>
      </c>
    </row>
    <row r="112" spans="1:5" ht="12.75">
      <c r="A112" s="34" t="s">
        <v>53</v>
      </c>
      <c r="E112" s="35" t="s">
        <v>3283</v>
      </c>
    </row>
    <row r="113" spans="1:5" ht="12.75">
      <c r="A113" s="36" t="s">
        <v>55</v>
      </c>
      <c r="E113" s="37" t="s">
        <v>49</v>
      </c>
    </row>
    <row r="114" spans="1:5" ht="12.75">
      <c r="A114" t="s">
        <v>56</v>
      </c>
      <c r="E114" s="35" t="s">
        <v>49</v>
      </c>
    </row>
    <row r="115" spans="1:16" ht="12.75">
      <c r="A115" s="25" t="s">
        <v>47</v>
      </c>
      <c s="29" t="s">
        <v>303</v>
      </c>
      <c s="29" t="s">
        <v>3284</v>
      </c>
      <c s="25" t="s">
        <v>49</v>
      </c>
      <c s="30" t="s">
        <v>3285</v>
      </c>
      <c s="31" t="s">
        <v>142</v>
      </c>
      <c s="32">
        <v>60</v>
      </c>
      <c s="33">
        <v>0</v>
      </c>
      <c s="33">
        <f>ROUND(ROUND(H115,2)*ROUND(G115,3),2)</f>
      </c>
      <c s="31"/>
      <c r="O115">
        <f>(I115*21)/100</f>
      </c>
      <c t="s">
        <v>23</v>
      </c>
    </row>
    <row r="116" spans="1:5" ht="12.75">
      <c r="A116" s="34" t="s">
        <v>53</v>
      </c>
      <c r="E116" s="35" t="s">
        <v>3285</v>
      </c>
    </row>
    <row r="117" spans="1:5" ht="12.75">
      <c r="A117" s="36" t="s">
        <v>55</v>
      </c>
      <c r="E117" s="37" t="s">
        <v>49</v>
      </c>
    </row>
    <row r="118" spans="1:5" ht="12.75">
      <c r="A118" t="s">
        <v>56</v>
      </c>
      <c r="E118" s="35" t="s">
        <v>49</v>
      </c>
    </row>
    <row r="119" spans="1:18" ht="12.75" customHeight="1">
      <c r="A119" s="6" t="s">
        <v>45</v>
      </c>
      <c s="6"/>
      <c s="39" t="s">
        <v>3286</v>
      </c>
      <c s="6"/>
      <c s="27" t="s">
        <v>3287</v>
      </c>
      <c s="6"/>
      <c s="6"/>
      <c s="6"/>
      <c s="40">
        <f>0+Q119</f>
      </c>
      <c s="6"/>
      <c r="O119">
        <f>0+R119</f>
      </c>
      <c r="Q119">
        <f>0+I120</f>
      </c>
      <c>
        <f>0+O120</f>
      </c>
    </row>
    <row r="120" spans="1:16" ht="25.5">
      <c r="A120" s="25" t="s">
        <v>47</v>
      </c>
      <c s="29" t="s">
        <v>33</v>
      </c>
      <c s="29" t="s">
        <v>3288</v>
      </c>
      <c s="25" t="s">
        <v>49</v>
      </c>
      <c s="30" t="s">
        <v>3289</v>
      </c>
      <c s="31" t="s">
        <v>121</v>
      </c>
      <c s="32">
        <v>1</v>
      </c>
      <c s="33">
        <v>0</v>
      </c>
      <c s="33">
        <f>ROUND(ROUND(H120,2)*ROUND(G120,3),2)</f>
      </c>
      <c s="31" t="s">
        <v>1075</v>
      </c>
      <c r="O120">
        <f>(I120*21)/100</f>
      </c>
      <c t="s">
        <v>23</v>
      </c>
    </row>
    <row r="121" spans="1:5" ht="38.25">
      <c r="A121" s="34" t="s">
        <v>53</v>
      </c>
      <c r="E121" s="35" t="s">
        <v>3290</v>
      </c>
    </row>
    <row r="122" spans="1:5" ht="12.75">
      <c r="A122" s="36" t="s">
        <v>55</v>
      </c>
      <c r="E122" s="37" t="s">
        <v>49</v>
      </c>
    </row>
    <row r="123" spans="1:5" ht="12.75">
      <c r="A123" t="s">
        <v>56</v>
      </c>
      <c r="E123" s="35" t="s">
        <v>49</v>
      </c>
    </row>
    <row r="124" spans="1:18" ht="12.75" customHeight="1">
      <c r="A124" s="6" t="s">
        <v>45</v>
      </c>
      <c s="6"/>
      <c s="39" t="s">
        <v>2033</v>
      </c>
      <c s="6"/>
      <c s="27" t="s">
        <v>2034</v>
      </c>
      <c s="6"/>
      <c s="6"/>
      <c s="6"/>
      <c s="40">
        <f>0+Q124</f>
      </c>
      <c s="6"/>
      <c r="O124">
        <f>0+R124</f>
      </c>
      <c r="Q124">
        <f>0+I125+I129+I133</f>
      </c>
      <c>
        <f>0+O125+O129+O133</f>
      </c>
    </row>
    <row r="125" spans="1:16" ht="12.75">
      <c r="A125" s="25" t="s">
        <v>47</v>
      </c>
      <c s="29" t="s">
        <v>210</v>
      </c>
      <c s="29" t="s">
        <v>3291</v>
      </c>
      <c s="25" t="s">
        <v>49</v>
      </c>
      <c s="30" t="s">
        <v>3292</v>
      </c>
      <c s="31" t="s">
        <v>104</v>
      </c>
      <c s="32">
        <v>64.192</v>
      </c>
      <c s="33">
        <v>0</v>
      </c>
      <c s="33">
        <f>ROUND(ROUND(H125,2)*ROUND(G125,3),2)</f>
      </c>
      <c s="31" t="s">
        <v>1075</v>
      </c>
      <c r="O125">
        <f>(I125*21)/100</f>
      </c>
      <c t="s">
        <v>23</v>
      </c>
    </row>
    <row r="126" spans="1:5" ht="25.5">
      <c r="A126" s="34" t="s">
        <v>53</v>
      </c>
      <c r="E126" s="35" t="s">
        <v>3293</v>
      </c>
    </row>
    <row r="127" spans="1:5" ht="12.75">
      <c r="A127" s="36" t="s">
        <v>55</v>
      </c>
      <c r="E127" s="37" t="s">
        <v>3294</v>
      </c>
    </row>
    <row r="128" spans="1:5" ht="12.75">
      <c r="A128" t="s">
        <v>56</v>
      </c>
      <c r="E128" s="35" t="s">
        <v>49</v>
      </c>
    </row>
    <row r="129" spans="1:16" ht="12.75">
      <c r="A129" s="25" t="s">
        <v>47</v>
      </c>
      <c s="29" t="s">
        <v>256</v>
      </c>
      <c s="29" t="s">
        <v>3295</v>
      </c>
      <c s="25" t="s">
        <v>49</v>
      </c>
      <c s="30" t="s">
        <v>3296</v>
      </c>
      <c s="31" t="s">
        <v>104</v>
      </c>
      <c s="32">
        <v>64.192</v>
      </c>
      <c s="33">
        <v>0</v>
      </c>
      <c s="33">
        <f>ROUND(ROUND(H129,2)*ROUND(G129,3),2)</f>
      </c>
      <c s="31" t="s">
        <v>1075</v>
      </c>
      <c r="O129">
        <f>(I129*21)/100</f>
      </c>
      <c t="s">
        <v>23</v>
      </c>
    </row>
    <row r="130" spans="1:5" ht="12.75">
      <c r="A130" s="34" t="s">
        <v>53</v>
      </c>
      <c r="E130" s="35" t="s">
        <v>3297</v>
      </c>
    </row>
    <row r="131" spans="1:5" ht="12.75">
      <c r="A131" s="36" t="s">
        <v>55</v>
      </c>
      <c r="E131" s="37" t="s">
        <v>49</v>
      </c>
    </row>
    <row r="132" spans="1:5" ht="12.75">
      <c r="A132" t="s">
        <v>56</v>
      </c>
      <c r="E132" s="35" t="s">
        <v>49</v>
      </c>
    </row>
    <row r="133" spans="1:16" ht="25.5">
      <c r="A133" s="25" t="s">
        <v>47</v>
      </c>
      <c s="29" t="s">
        <v>260</v>
      </c>
      <c s="29" t="s">
        <v>3298</v>
      </c>
      <c s="25" t="s">
        <v>49</v>
      </c>
      <c s="30" t="s">
        <v>3299</v>
      </c>
      <c s="31" t="s">
        <v>104</v>
      </c>
      <c s="32">
        <v>641.92</v>
      </c>
      <c s="33">
        <v>0</v>
      </c>
      <c s="33">
        <f>ROUND(ROUND(H133,2)*ROUND(G133,3),2)</f>
      </c>
      <c s="31" t="s">
        <v>1075</v>
      </c>
      <c r="O133">
        <f>(I133*21)/100</f>
      </c>
      <c t="s">
        <v>23</v>
      </c>
    </row>
    <row r="134" spans="1:5" ht="25.5">
      <c r="A134" s="34" t="s">
        <v>53</v>
      </c>
      <c r="E134" s="35" t="s">
        <v>3300</v>
      </c>
    </row>
    <row r="135" spans="1:5" ht="12.75">
      <c r="A135" s="36" t="s">
        <v>55</v>
      </c>
      <c r="E135" s="37" t="s">
        <v>49</v>
      </c>
    </row>
    <row r="136" spans="1:5" ht="12.75">
      <c r="A136" t="s">
        <v>56</v>
      </c>
      <c r="E136" s="35" t="s">
        <v>49</v>
      </c>
    </row>
    <row r="137" spans="1:18" ht="12.75" customHeight="1">
      <c r="A137" s="6" t="s">
        <v>45</v>
      </c>
      <c s="6"/>
      <c s="39" t="s">
        <v>3301</v>
      </c>
      <c s="6"/>
      <c s="27" t="s">
        <v>3302</v>
      </c>
      <c s="6"/>
      <c s="6"/>
      <c s="6"/>
      <c s="40">
        <f>0+Q137</f>
      </c>
      <c s="6"/>
      <c r="O137">
        <f>0+R137</f>
      </c>
      <c r="Q137">
        <f>0+I138+I142</f>
      </c>
      <c>
        <f>0+O138+O142</f>
      </c>
    </row>
    <row r="138" spans="1:16" ht="12.75">
      <c r="A138" s="25" t="s">
        <v>47</v>
      </c>
      <c s="29" t="s">
        <v>284</v>
      </c>
      <c s="29" t="s">
        <v>3303</v>
      </c>
      <c s="25" t="s">
        <v>49</v>
      </c>
      <c s="30" t="s">
        <v>3304</v>
      </c>
      <c s="31" t="s">
        <v>121</v>
      </c>
      <c s="32">
        <v>1</v>
      </c>
      <c s="33">
        <v>0</v>
      </c>
      <c s="33">
        <f>ROUND(ROUND(H138,2)*ROUND(G138,3),2)</f>
      </c>
      <c s="31"/>
      <c r="O138">
        <f>(I138*21)/100</f>
      </c>
      <c t="s">
        <v>23</v>
      </c>
    </row>
    <row r="139" spans="1:5" ht="12.75">
      <c r="A139" s="34" t="s">
        <v>53</v>
      </c>
      <c r="E139" s="35" t="s">
        <v>3304</v>
      </c>
    </row>
    <row r="140" spans="1:5" ht="12.75">
      <c r="A140" s="36" t="s">
        <v>55</v>
      </c>
      <c r="E140" s="37" t="s">
        <v>49</v>
      </c>
    </row>
    <row r="141" spans="1:5" ht="12.75">
      <c r="A141" t="s">
        <v>56</v>
      </c>
      <c r="E141" s="35" t="s">
        <v>49</v>
      </c>
    </row>
    <row r="142" spans="1:16" ht="12.75">
      <c r="A142" s="25" t="s">
        <v>47</v>
      </c>
      <c s="29" t="s">
        <v>290</v>
      </c>
      <c s="29" t="s">
        <v>3305</v>
      </c>
      <c s="25" t="s">
        <v>49</v>
      </c>
      <c s="30" t="s">
        <v>3306</v>
      </c>
      <c s="31" t="s">
        <v>121</v>
      </c>
      <c s="32">
        <v>1</v>
      </c>
      <c s="33">
        <v>0</v>
      </c>
      <c s="33">
        <f>ROUND(ROUND(H142,2)*ROUND(G142,3),2)</f>
      </c>
      <c s="31"/>
      <c r="O142">
        <f>(I142*21)/100</f>
      </c>
      <c t="s">
        <v>23</v>
      </c>
    </row>
    <row r="143" spans="1:5" ht="12.75">
      <c r="A143" s="34" t="s">
        <v>53</v>
      </c>
      <c r="E143" s="35" t="s">
        <v>3306</v>
      </c>
    </row>
    <row r="144" spans="1:5" ht="12.75">
      <c r="A144" s="36" t="s">
        <v>55</v>
      </c>
      <c r="E144" s="37" t="s">
        <v>49</v>
      </c>
    </row>
    <row r="145" spans="1:5" ht="12.75">
      <c r="A145" t="s">
        <v>56</v>
      </c>
      <c r="E14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0+O8+O113+O122+O187+O212+O221+O242</f>
      </c>
      <c t="s">
        <v>22</v>
      </c>
    </row>
    <row r="3" spans="1:16" ht="15" customHeight="1">
      <c r="A3" t="s">
        <v>12</v>
      </c>
      <c s="12" t="s">
        <v>14</v>
      </c>
      <c s="13" t="s">
        <v>15</v>
      </c>
      <c s="1"/>
      <c s="14" t="s">
        <v>16</v>
      </c>
      <c s="1"/>
      <c s="9"/>
      <c s="8" t="s">
        <v>3307</v>
      </c>
      <c s="41">
        <f>0+I8+I113+I122+I187+I212+I221+I242</f>
      </c>
      <c s="10"/>
      <c r="O3" t="s">
        <v>19</v>
      </c>
      <c t="s">
        <v>23</v>
      </c>
    </row>
    <row r="4" spans="1:16" ht="15" customHeight="1">
      <c r="A4" t="s">
        <v>17</v>
      </c>
      <c s="16" t="s">
        <v>18</v>
      </c>
      <c s="17" t="s">
        <v>3307</v>
      </c>
      <c s="6"/>
      <c s="18" t="s">
        <v>3308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3203</v>
      </c>
      <c s="19"/>
      <c s="27" t="s">
        <v>3204</v>
      </c>
      <c s="19"/>
      <c s="19"/>
      <c s="19"/>
      <c s="28">
        <f>0+Q8</f>
      </c>
      <c s="19"/>
      <c r="O8">
        <f>0+R8</f>
      </c>
      <c r="Q8">
        <f>0+I9+I13+I17+I21+I25+I29+I33+I37+I41+I45+I49+I53+I57+I61+I65+I69+I73+I77+I81+I85+I89+I93+I97+I101+I105+I109</f>
      </c>
      <c>
        <f>0+O9+O13+O17+O21+O25+O29+O33+O37+O41+O45+O49+O53+O57+O61+O65+O69+O73+O77+O81+O85+O89+O93+O97+O101+O105+O109</f>
      </c>
    </row>
    <row r="9" spans="1:16" ht="25.5">
      <c r="A9" s="25" t="s">
        <v>47</v>
      </c>
      <c s="29" t="s">
        <v>29</v>
      </c>
      <c s="29" t="s">
        <v>3309</v>
      </c>
      <c s="25" t="s">
        <v>49</v>
      </c>
      <c s="30" t="s">
        <v>3310</v>
      </c>
      <c s="31" t="s">
        <v>121</v>
      </c>
      <c s="32">
        <v>31</v>
      </c>
      <c s="33">
        <v>0</v>
      </c>
      <c s="33">
        <f>ROUND(ROUND(H9,2)*ROUND(G9,3),2)</f>
      </c>
      <c s="31"/>
      <c r="O9">
        <f>(I9*21)/100</f>
      </c>
      <c t="s">
        <v>23</v>
      </c>
    </row>
    <row r="10" spans="1:5" ht="25.5">
      <c r="A10" s="34" t="s">
        <v>53</v>
      </c>
      <c r="E10" s="35" t="s">
        <v>3310</v>
      </c>
    </row>
    <row r="11" spans="1:5" ht="12.75">
      <c r="A11" s="36" t="s">
        <v>55</v>
      </c>
      <c r="E11" s="37" t="s">
        <v>49</v>
      </c>
    </row>
    <row r="12" spans="1:5" ht="12.75">
      <c r="A12" t="s">
        <v>56</v>
      </c>
      <c r="E12" s="35" t="s">
        <v>49</v>
      </c>
    </row>
    <row r="13" spans="1:16" ht="12.75">
      <c r="A13" s="25" t="s">
        <v>47</v>
      </c>
      <c s="29" t="s">
        <v>23</v>
      </c>
      <c s="29" t="s">
        <v>3311</v>
      </c>
      <c s="25" t="s">
        <v>49</v>
      </c>
      <c s="30" t="s">
        <v>3312</v>
      </c>
      <c s="31" t="s">
        <v>121</v>
      </c>
      <c s="32">
        <v>15</v>
      </c>
      <c s="33">
        <v>0</v>
      </c>
      <c s="33">
        <f>ROUND(ROUND(H13,2)*ROUND(G13,3),2)</f>
      </c>
      <c s="31"/>
      <c r="O13">
        <f>(I13*21)/100</f>
      </c>
      <c t="s">
        <v>23</v>
      </c>
    </row>
    <row r="14" spans="1:5" ht="12.75">
      <c r="A14" s="34" t="s">
        <v>53</v>
      </c>
      <c r="E14" s="35" t="s">
        <v>3312</v>
      </c>
    </row>
    <row r="15" spans="1:5" ht="12.75">
      <c r="A15" s="36" t="s">
        <v>55</v>
      </c>
      <c r="E15" s="37" t="s">
        <v>49</v>
      </c>
    </row>
    <row r="16" spans="1:5" ht="12.75">
      <c r="A16" t="s">
        <v>56</v>
      </c>
      <c r="E16" s="35" t="s">
        <v>49</v>
      </c>
    </row>
    <row r="17" spans="1:16" ht="12.75">
      <c r="A17" s="25" t="s">
        <v>47</v>
      </c>
      <c s="29" t="s">
        <v>22</v>
      </c>
      <c s="29" t="s">
        <v>3313</v>
      </c>
      <c s="25" t="s">
        <v>49</v>
      </c>
      <c s="30" t="s">
        <v>3314</v>
      </c>
      <c s="31" t="s">
        <v>51</v>
      </c>
      <c s="32">
        <v>15</v>
      </c>
      <c s="33">
        <v>0</v>
      </c>
      <c s="33">
        <f>ROUND(ROUND(H17,2)*ROUND(G17,3),2)</f>
      </c>
      <c s="31"/>
      <c r="O17">
        <f>(I17*21)/100</f>
      </c>
      <c t="s">
        <v>23</v>
      </c>
    </row>
    <row r="18" spans="1:5" ht="12.75">
      <c r="A18" s="34" t="s">
        <v>53</v>
      </c>
      <c r="E18" s="35" t="s">
        <v>3314</v>
      </c>
    </row>
    <row r="19" spans="1:5" ht="12.75">
      <c r="A19" s="36" t="s">
        <v>55</v>
      </c>
      <c r="E19" s="37" t="s">
        <v>49</v>
      </c>
    </row>
    <row r="20" spans="1:5" ht="12.75">
      <c r="A20" t="s">
        <v>56</v>
      </c>
      <c r="E20" s="35" t="s">
        <v>49</v>
      </c>
    </row>
    <row r="21" spans="1:16" ht="12.75">
      <c r="A21" s="25" t="s">
        <v>47</v>
      </c>
      <c s="29" t="s">
        <v>33</v>
      </c>
      <c s="29" t="s">
        <v>3315</v>
      </c>
      <c s="25" t="s">
        <v>49</v>
      </c>
      <c s="30" t="s">
        <v>3316</v>
      </c>
      <c s="31" t="s">
        <v>121</v>
      </c>
      <c s="32">
        <v>15</v>
      </c>
      <c s="33">
        <v>0</v>
      </c>
      <c s="33">
        <f>ROUND(ROUND(H21,2)*ROUND(G21,3),2)</f>
      </c>
      <c s="31"/>
      <c r="O21">
        <f>(I21*21)/100</f>
      </c>
      <c t="s">
        <v>23</v>
      </c>
    </row>
    <row r="22" spans="1:5" ht="12.75">
      <c r="A22" s="34" t="s">
        <v>53</v>
      </c>
      <c r="E22" s="35" t="s">
        <v>3316</v>
      </c>
    </row>
    <row r="23" spans="1:5" ht="12.75">
      <c r="A23" s="36" t="s">
        <v>55</v>
      </c>
      <c r="E23" s="37" t="s">
        <v>49</v>
      </c>
    </row>
    <row r="24" spans="1:5" ht="12.75">
      <c r="A24" t="s">
        <v>56</v>
      </c>
      <c r="E24" s="35" t="s">
        <v>49</v>
      </c>
    </row>
    <row r="25" spans="1:16" ht="12.75">
      <c r="A25" s="25" t="s">
        <v>47</v>
      </c>
      <c s="29" t="s">
        <v>35</v>
      </c>
      <c s="29" t="s">
        <v>3317</v>
      </c>
      <c s="25" t="s">
        <v>49</v>
      </c>
      <c s="30" t="s">
        <v>3318</v>
      </c>
      <c s="31" t="s">
        <v>121</v>
      </c>
      <c s="32">
        <v>16</v>
      </c>
      <c s="33">
        <v>0</v>
      </c>
      <c s="33">
        <f>ROUND(ROUND(H25,2)*ROUND(G25,3),2)</f>
      </c>
      <c s="31"/>
      <c r="O25">
        <f>(I25*21)/100</f>
      </c>
      <c t="s">
        <v>23</v>
      </c>
    </row>
    <row r="26" spans="1:5" ht="12.75">
      <c r="A26" s="34" t="s">
        <v>53</v>
      </c>
      <c r="E26" s="35" t="s">
        <v>3318</v>
      </c>
    </row>
    <row r="27" spans="1:5" ht="12.75">
      <c r="A27" s="36" t="s">
        <v>55</v>
      </c>
      <c r="E27" s="37" t="s">
        <v>49</v>
      </c>
    </row>
    <row r="28" spans="1:5" ht="12.75">
      <c r="A28" t="s">
        <v>56</v>
      </c>
      <c r="E28" s="35" t="s">
        <v>49</v>
      </c>
    </row>
    <row r="29" spans="1:16" ht="25.5">
      <c r="A29" s="25" t="s">
        <v>47</v>
      </c>
      <c s="29" t="s">
        <v>37</v>
      </c>
      <c s="29" t="s">
        <v>3319</v>
      </c>
      <c s="25" t="s">
        <v>49</v>
      </c>
      <c s="30" t="s">
        <v>3320</v>
      </c>
      <c s="31" t="s">
        <v>142</v>
      </c>
      <c s="32">
        <v>586.33</v>
      </c>
      <c s="33">
        <v>0</v>
      </c>
      <c s="33">
        <f>ROUND(ROUND(H29,2)*ROUND(G29,3),2)</f>
      </c>
      <c s="31"/>
      <c r="O29">
        <f>(I29*21)/100</f>
      </c>
      <c t="s">
        <v>23</v>
      </c>
    </row>
    <row r="30" spans="1:5" ht="25.5">
      <c r="A30" s="34" t="s">
        <v>53</v>
      </c>
      <c r="E30" s="35" t="s">
        <v>3321</v>
      </c>
    </row>
    <row r="31" spans="1:5" ht="12.75">
      <c r="A31" s="36" t="s">
        <v>55</v>
      </c>
      <c r="E31" s="37" t="s">
        <v>49</v>
      </c>
    </row>
    <row r="32" spans="1:5" ht="12.75">
      <c r="A32" t="s">
        <v>56</v>
      </c>
      <c r="E32" s="35" t="s">
        <v>49</v>
      </c>
    </row>
    <row r="33" spans="1:16" ht="12.75">
      <c r="A33" s="25" t="s">
        <v>47</v>
      </c>
      <c s="29" t="s">
        <v>77</v>
      </c>
      <c s="29" t="s">
        <v>3213</v>
      </c>
      <c s="25" t="s">
        <v>49</v>
      </c>
      <c s="30" t="s">
        <v>3214</v>
      </c>
      <c s="31" t="s">
        <v>121</v>
      </c>
      <c s="32">
        <v>1</v>
      </c>
      <c s="33">
        <v>0</v>
      </c>
      <c s="33">
        <f>ROUND(ROUND(H33,2)*ROUND(G33,3),2)</f>
      </c>
      <c s="31"/>
      <c r="O33">
        <f>(I33*21)/100</f>
      </c>
      <c t="s">
        <v>23</v>
      </c>
    </row>
    <row r="34" spans="1:5" ht="12.75">
      <c r="A34" s="34" t="s">
        <v>53</v>
      </c>
      <c r="E34" s="35" t="s">
        <v>3214</v>
      </c>
    </row>
    <row r="35" spans="1:5" ht="12.75">
      <c r="A35" s="36" t="s">
        <v>55</v>
      </c>
      <c r="E35" s="37" t="s">
        <v>49</v>
      </c>
    </row>
    <row r="36" spans="1:5" ht="12.75">
      <c r="A36" t="s">
        <v>56</v>
      </c>
      <c r="E36" s="35" t="s">
        <v>49</v>
      </c>
    </row>
    <row r="37" spans="1:16" ht="12.75">
      <c r="A37" s="25" t="s">
        <v>47</v>
      </c>
      <c s="29" t="s">
        <v>40</v>
      </c>
      <c s="29" t="s">
        <v>3322</v>
      </c>
      <c s="25" t="s">
        <v>49</v>
      </c>
      <c s="30" t="s">
        <v>3323</v>
      </c>
      <c s="31" t="s">
        <v>121</v>
      </c>
      <c s="32">
        <v>15</v>
      </c>
      <c s="33">
        <v>0</v>
      </c>
      <c s="33">
        <f>ROUND(ROUND(H37,2)*ROUND(G37,3),2)</f>
      </c>
      <c s="31" t="s">
        <v>1075</v>
      </c>
      <c r="O37">
        <f>(I37*21)/100</f>
      </c>
      <c t="s">
        <v>23</v>
      </c>
    </row>
    <row r="38" spans="1:5" ht="12.75">
      <c r="A38" s="34" t="s">
        <v>53</v>
      </c>
      <c r="E38" s="35" t="s">
        <v>3324</v>
      </c>
    </row>
    <row r="39" spans="1:5" ht="12.75">
      <c r="A39" s="36" t="s">
        <v>55</v>
      </c>
      <c r="E39" s="37" t="s">
        <v>49</v>
      </c>
    </row>
    <row r="40" spans="1:5" ht="12.75">
      <c r="A40" t="s">
        <v>56</v>
      </c>
      <c r="E40" s="35" t="s">
        <v>49</v>
      </c>
    </row>
    <row r="41" spans="1:16" ht="12.75">
      <c r="A41" s="25" t="s">
        <v>47</v>
      </c>
      <c s="29" t="s">
        <v>42</v>
      </c>
      <c s="29" t="s">
        <v>3325</v>
      </c>
      <c s="25" t="s">
        <v>49</v>
      </c>
      <c s="30" t="s">
        <v>3326</v>
      </c>
      <c s="31" t="s">
        <v>51</v>
      </c>
      <c s="32">
        <v>1</v>
      </c>
      <c s="33">
        <v>0</v>
      </c>
      <c s="33">
        <f>ROUND(ROUND(H41,2)*ROUND(G41,3),2)</f>
      </c>
      <c s="31"/>
      <c r="O41">
        <f>(I41*21)/100</f>
      </c>
      <c t="s">
        <v>23</v>
      </c>
    </row>
    <row r="42" spans="1:5" ht="12.75">
      <c r="A42" s="34" t="s">
        <v>53</v>
      </c>
      <c r="E42" s="35" t="s">
        <v>3326</v>
      </c>
    </row>
    <row r="43" spans="1:5" ht="12.75">
      <c r="A43" s="36" t="s">
        <v>55</v>
      </c>
      <c r="E43" s="37" t="s">
        <v>49</v>
      </c>
    </row>
    <row r="44" spans="1:5" ht="12.75">
      <c r="A44" t="s">
        <v>56</v>
      </c>
      <c r="E44" s="35" t="s">
        <v>49</v>
      </c>
    </row>
    <row r="45" spans="1:16" ht="25.5">
      <c r="A45" s="25" t="s">
        <v>47</v>
      </c>
      <c s="29" t="s">
        <v>44</v>
      </c>
      <c s="29" t="s">
        <v>3327</v>
      </c>
      <c s="25" t="s">
        <v>49</v>
      </c>
      <c s="30" t="s">
        <v>3328</v>
      </c>
      <c s="31" t="s">
        <v>142</v>
      </c>
      <c s="32">
        <v>646.33</v>
      </c>
      <c s="33">
        <v>0</v>
      </c>
      <c s="33">
        <f>ROUND(ROUND(H45,2)*ROUND(G45,3),2)</f>
      </c>
      <c s="31"/>
      <c r="O45">
        <f>(I45*21)/100</f>
      </c>
      <c t="s">
        <v>23</v>
      </c>
    </row>
    <row r="46" spans="1:5" ht="25.5">
      <c r="A46" s="34" t="s">
        <v>53</v>
      </c>
      <c r="E46" s="35" t="s">
        <v>3329</v>
      </c>
    </row>
    <row r="47" spans="1:5" ht="12.75">
      <c r="A47" s="36" t="s">
        <v>55</v>
      </c>
      <c r="E47" s="37" t="s">
        <v>49</v>
      </c>
    </row>
    <row r="48" spans="1:5" ht="12.75">
      <c r="A48" t="s">
        <v>56</v>
      </c>
      <c r="E48" s="35" t="s">
        <v>49</v>
      </c>
    </row>
    <row r="49" spans="1:16" ht="12.75">
      <c r="A49" s="25" t="s">
        <v>47</v>
      </c>
      <c s="29" t="s">
        <v>89</v>
      </c>
      <c s="29" t="s">
        <v>3330</v>
      </c>
      <c s="25" t="s">
        <v>49</v>
      </c>
      <c s="30" t="s">
        <v>3331</v>
      </c>
      <c s="31" t="s">
        <v>121</v>
      </c>
      <c s="32">
        <v>2</v>
      </c>
      <c s="33">
        <v>0</v>
      </c>
      <c s="33">
        <f>ROUND(ROUND(H49,2)*ROUND(G49,3),2)</f>
      </c>
      <c s="31"/>
      <c r="O49">
        <f>(I49*21)/100</f>
      </c>
      <c t="s">
        <v>23</v>
      </c>
    </row>
    <row r="50" spans="1:5" ht="12.75">
      <c r="A50" s="34" t="s">
        <v>53</v>
      </c>
      <c r="E50" s="35" t="s">
        <v>3331</v>
      </c>
    </row>
    <row r="51" spans="1:5" ht="12.75">
      <c r="A51" s="36" t="s">
        <v>55</v>
      </c>
      <c r="E51" s="37" t="s">
        <v>49</v>
      </c>
    </row>
    <row r="52" spans="1:5" ht="12.75">
      <c r="A52" t="s">
        <v>56</v>
      </c>
      <c r="E52" s="35" t="s">
        <v>49</v>
      </c>
    </row>
    <row r="53" spans="1:16" ht="12.75">
      <c r="A53" s="25" t="s">
        <v>47</v>
      </c>
      <c s="29" t="s">
        <v>205</v>
      </c>
      <c s="29" t="s">
        <v>3332</v>
      </c>
      <c s="25" t="s">
        <v>49</v>
      </c>
      <c s="30" t="s">
        <v>3333</v>
      </c>
      <c s="31" t="s">
        <v>121</v>
      </c>
      <c s="32">
        <v>5</v>
      </c>
      <c s="33">
        <v>0</v>
      </c>
      <c s="33">
        <f>ROUND(ROUND(H53,2)*ROUND(G53,3),2)</f>
      </c>
      <c s="31" t="s">
        <v>1075</v>
      </c>
      <c r="O53">
        <f>(I53*21)/100</f>
      </c>
      <c t="s">
        <v>23</v>
      </c>
    </row>
    <row r="54" spans="1:5" ht="12.75">
      <c r="A54" s="34" t="s">
        <v>53</v>
      </c>
      <c r="E54" s="35" t="s">
        <v>3333</v>
      </c>
    </row>
    <row r="55" spans="1:5" ht="12.75">
      <c r="A55" s="36" t="s">
        <v>55</v>
      </c>
      <c r="E55" s="37" t="s">
        <v>49</v>
      </c>
    </row>
    <row r="56" spans="1:5" ht="12.75">
      <c r="A56" t="s">
        <v>56</v>
      </c>
      <c r="E56" s="35" t="s">
        <v>49</v>
      </c>
    </row>
    <row r="57" spans="1:16" ht="12.75">
      <c r="A57" s="25" t="s">
        <v>47</v>
      </c>
      <c s="29" t="s">
        <v>210</v>
      </c>
      <c s="29" t="s">
        <v>3334</v>
      </c>
      <c s="25" t="s">
        <v>49</v>
      </c>
      <c s="30" t="s">
        <v>3335</v>
      </c>
      <c s="31" t="s">
        <v>121</v>
      </c>
      <c s="32">
        <v>6</v>
      </c>
      <c s="33">
        <v>0</v>
      </c>
      <c s="33">
        <f>ROUND(ROUND(H57,2)*ROUND(G57,3),2)</f>
      </c>
      <c s="31" t="s">
        <v>1075</v>
      </c>
      <c r="O57">
        <f>(I57*21)/100</f>
      </c>
      <c t="s">
        <v>23</v>
      </c>
    </row>
    <row r="58" spans="1:5" ht="12.75">
      <c r="A58" s="34" t="s">
        <v>53</v>
      </c>
      <c r="E58" s="35" t="s">
        <v>3335</v>
      </c>
    </row>
    <row r="59" spans="1:5" ht="12.75">
      <c r="A59" s="36" t="s">
        <v>55</v>
      </c>
      <c r="E59" s="37" t="s">
        <v>49</v>
      </c>
    </row>
    <row r="60" spans="1:5" ht="12.75">
      <c r="A60" t="s">
        <v>56</v>
      </c>
      <c r="E60" s="35" t="s">
        <v>49</v>
      </c>
    </row>
    <row r="61" spans="1:16" ht="12.75">
      <c r="A61" s="25" t="s">
        <v>47</v>
      </c>
      <c s="29" t="s">
        <v>214</v>
      </c>
      <c s="29" t="s">
        <v>3336</v>
      </c>
      <c s="25" t="s">
        <v>49</v>
      </c>
      <c s="30" t="s">
        <v>3337</v>
      </c>
      <c s="31" t="s">
        <v>121</v>
      </c>
      <c s="32">
        <v>3</v>
      </c>
      <c s="33">
        <v>0</v>
      </c>
      <c s="33">
        <f>ROUND(ROUND(H61,2)*ROUND(G61,3),2)</f>
      </c>
      <c s="31" t="s">
        <v>1075</v>
      </c>
      <c r="O61">
        <f>(I61*21)/100</f>
      </c>
      <c t="s">
        <v>23</v>
      </c>
    </row>
    <row r="62" spans="1:5" ht="12.75">
      <c r="A62" s="34" t="s">
        <v>53</v>
      </c>
      <c r="E62" s="35" t="s">
        <v>3337</v>
      </c>
    </row>
    <row r="63" spans="1:5" ht="12.75">
      <c r="A63" s="36" t="s">
        <v>55</v>
      </c>
      <c r="E63" s="37" t="s">
        <v>49</v>
      </c>
    </row>
    <row r="64" spans="1:5" ht="12.75">
      <c r="A64" t="s">
        <v>56</v>
      </c>
      <c r="E64" s="35" t="s">
        <v>49</v>
      </c>
    </row>
    <row r="65" spans="1:16" ht="12.75">
      <c r="A65" s="25" t="s">
        <v>47</v>
      </c>
      <c s="29" t="s">
        <v>219</v>
      </c>
      <c s="29" t="s">
        <v>3338</v>
      </c>
      <c s="25" t="s">
        <v>49</v>
      </c>
      <c s="30" t="s">
        <v>3339</v>
      </c>
      <c s="31" t="s">
        <v>121</v>
      </c>
      <c s="32">
        <v>1</v>
      </c>
      <c s="33">
        <v>0</v>
      </c>
      <c s="33">
        <f>ROUND(ROUND(H65,2)*ROUND(G65,3),2)</f>
      </c>
      <c s="31" t="s">
        <v>1075</v>
      </c>
      <c r="O65">
        <f>(I65*21)/100</f>
      </c>
      <c t="s">
        <v>23</v>
      </c>
    </row>
    <row r="66" spans="1:5" ht="12.75">
      <c r="A66" s="34" t="s">
        <v>53</v>
      </c>
      <c r="E66" s="35" t="s">
        <v>3339</v>
      </c>
    </row>
    <row r="67" spans="1:5" ht="12.75">
      <c r="A67" s="36" t="s">
        <v>55</v>
      </c>
      <c r="E67" s="37" t="s">
        <v>49</v>
      </c>
    </row>
    <row r="68" spans="1:5" ht="12.75">
      <c r="A68" t="s">
        <v>56</v>
      </c>
      <c r="E68" s="35" t="s">
        <v>49</v>
      </c>
    </row>
    <row r="69" spans="1:16" ht="12.75">
      <c r="A69" s="25" t="s">
        <v>47</v>
      </c>
      <c s="29" t="s">
        <v>225</v>
      </c>
      <c s="29" t="s">
        <v>3340</v>
      </c>
      <c s="25" t="s">
        <v>49</v>
      </c>
      <c s="30" t="s">
        <v>3341</v>
      </c>
      <c s="31" t="s">
        <v>142</v>
      </c>
      <c s="32">
        <v>154</v>
      </c>
      <c s="33">
        <v>0</v>
      </c>
      <c s="33">
        <f>ROUND(ROUND(H69,2)*ROUND(G69,3),2)</f>
      </c>
      <c s="31"/>
      <c r="O69">
        <f>(I69*21)/100</f>
      </c>
      <c t="s">
        <v>23</v>
      </c>
    </row>
    <row r="70" spans="1:5" ht="12.75">
      <c r="A70" s="34" t="s">
        <v>53</v>
      </c>
      <c r="E70" s="35" t="s">
        <v>3342</v>
      </c>
    </row>
    <row r="71" spans="1:5" ht="12.75">
      <c r="A71" s="36" t="s">
        <v>55</v>
      </c>
      <c r="E71" s="37" t="s">
        <v>3343</v>
      </c>
    </row>
    <row r="72" spans="1:5" ht="12.75">
      <c r="A72" t="s">
        <v>56</v>
      </c>
      <c r="E72" s="35" t="s">
        <v>49</v>
      </c>
    </row>
    <row r="73" spans="1:16" ht="12.75">
      <c r="A73" s="25" t="s">
        <v>47</v>
      </c>
      <c s="29" t="s">
        <v>231</v>
      </c>
      <c s="29" t="s">
        <v>3344</v>
      </c>
      <c s="25" t="s">
        <v>49</v>
      </c>
      <c s="30" t="s">
        <v>3345</v>
      </c>
      <c s="31" t="s">
        <v>142</v>
      </c>
      <c s="32">
        <v>646.33</v>
      </c>
      <c s="33">
        <v>0</v>
      </c>
      <c s="33">
        <f>ROUND(ROUND(H73,2)*ROUND(G73,3),2)</f>
      </c>
      <c s="31"/>
      <c r="O73">
        <f>(I73*21)/100</f>
      </c>
      <c t="s">
        <v>23</v>
      </c>
    </row>
    <row r="74" spans="1:5" ht="12.75">
      <c r="A74" s="34" t="s">
        <v>53</v>
      </c>
      <c r="E74" s="35" t="s">
        <v>3346</v>
      </c>
    </row>
    <row r="75" spans="1:5" ht="12.75">
      <c r="A75" s="36" t="s">
        <v>55</v>
      </c>
      <c r="E75" s="37" t="s">
        <v>3347</v>
      </c>
    </row>
    <row r="76" spans="1:5" ht="12.75">
      <c r="A76" t="s">
        <v>56</v>
      </c>
      <c r="E76" s="35" t="s">
        <v>49</v>
      </c>
    </row>
    <row r="77" spans="1:16" ht="12.75">
      <c r="A77" s="25" t="s">
        <v>47</v>
      </c>
      <c s="29" t="s">
        <v>249</v>
      </c>
      <c s="29" t="s">
        <v>3348</v>
      </c>
      <c s="25" t="s">
        <v>49</v>
      </c>
      <c s="30" t="s">
        <v>3349</v>
      </c>
      <c s="31" t="s">
        <v>1074</v>
      </c>
      <c s="32">
        <v>586.33</v>
      </c>
      <c s="33">
        <v>0</v>
      </c>
      <c s="33">
        <f>ROUND(ROUND(H77,2)*ROUND(G77,3),2)</f>
      </c>
      <c s="31"/>
      <c r="O77">
        <f>(I77*21)/100</f>
      </c>
      <c t="s">
        <v>23</v>
      </c>
    </row>
    <row r="78" spans="1:5" ht="12.75">
      <c r="A78" s="34" t="s">
        <v>53</v>
      </c>
      <c r="E78" s="35" t="s">
        <v>3349</v>
      </c>
    </row>
    <row r="79" spans="1:5" ht="12.75">
      <c r="A79" s="36" t="s">
        <v>55</v>
      </c>
      <c r="E79" s="37" t="s">
        <v>3350</v>
      </c>
    </row>
    <row r="80" spans="1:5" ht="12.75">
      <c r="A80" t="s">
        <v>56</v>
      </c>
      <c r="E80" s="35" t="s">
        <v>49</v>
      </c>
    </row>
    <row r="81" spans="1:16" ht="12.75">
      <c r="A81" s="25" t="s">
        <v>47</v>
      </c>
      <c s="29" t="s">
        <v>369</v>
      </c>
      <c s="29" t="s">
        <v>3351</v>
      </c>
      <c s="25" t="s">
        <v>49</v>
      </c>
      <c s="30" t="s">
        <v>3352</v>
      </c>
      <c s="31" t="s">
        <v>121</v>
      </c>
      <c s="32">
        <v>1</v>
      </c>
      <c s="33">
        <v>0</v>
      </c>
      <c s="33">
        <f>ROUND(ROUND(H81,2)*ROUND(G81,3),2)</f>
      </c>
      <c s="31"/>
      <c r="O81">
        <f>(I81*21)/100</f>
      </c>
      <c t="s">
        <v>23</v>
      </c>
    </row>
    <row r="82" spans="1:5" ht="12.75">
      <c r="A82" s="34" t="s">
        <v>53</v>
      </c>
      <c r="E82" s="35" t="s">
        <v>3353</v>
      </c>
    </row>
    <row r="83" spans="1:5" ht="12.75">
      <c r="A83" s="36" t="s">
        <v>55</v>
      </c>
      <c r="E83" s="37" t="s">
        <v>49</v>
      </c>
    </row>
    <row r="84" spans="1:5" ht="12.75">
      <c r="A84" t="s">
        <v>56</v>
      </c>
      <c r="E84" s="35" t="s">
        <v>49</v>
      </c>
    </row>
    <row r="85" spans="1:16" ht="12.75">
      <c r="A85" s="25" t="s">
        <v>47</v>
      </c>
      <c s="29" t="s">
        <v>376</v>
      </c>
      <c s="29" t="s">
        <v>3354</v>
      </c>
      <c s="25" t="s">
        <v>49</v>
      </c>
      <c s="30" t="s">
        <v>3355</v>
      </c>
      <c s="31" t="s">
        <v>121</v>
      </c>
      <c s="32">
        <v>2</v>
      </c>
      <c s="33">
        <v>0</v>
      </c>
      <c s="33">
        <f>ROUND(ROUND(H85,2)*ROUND(G85,3),2)</f>
      </c>
      <c s="31"/>
      <c r="O85">
        <f>(I85*21)/100</f>
      </c>
      <c t="s">
        <v>23</v>
      </c>
    </row>
    <row r="86" spans="1:5" ht="12.75">
      <c r="A86" s="34" t="s">
        <v>53</v>
      </c>
      <c r="E86" s="35" t="s">
        <v>3353</v>
      </c>
    </row>
    <row r="87" spans="1:5" ht="12.75">
      <c r="A87" s="36" t="s">
        <v>55</v>
      </c>
      <c r="E87" s="37" t="s">
        <v>49</v>
      </c>
    </row>
    <row r="88" spans="1:5" ht="12.75">
      <c r="A88" t="s">
        <v>56</v>
      </c>
      <c r="E88" s="35" t="s">
        <v>49</v>
      </c>
    </row>
    <row r="89" spans="1:16" ht="12.75">
      <c r="A89" s="25" t="s">
        <v>47</v>
      </c>
      <c s="29" t="s">
        <v>381</v>
      </c>
      <c s="29" t="s">
        <v>3356</v>
      </c>
      <c s="25" t="s">
        <v>49</v>
      </c>
      <c s="30" t="s">
        <v>3357</v>
      </c>
      <c s="31" t="s">
        <v>121</v>
      </c>
      <c s="32">
        <v>11</v>
      </c>
      <c s="33">
        <v>0</v>
      </c>
      <c s="33">
        <f>ROUND(ROUND(H89,2)*ROUND(G89,3),2)</f>
      </c>
      <c s="31"/>
      <c r="O89">
        <f>(I89*21)/100</f>
      </c>
      <c t="s">
        <v>23</v>
      </c>
    </row>
    <row r="90" spans="1:5" ht="12.75">
      <c r="A90" s="34" t="s">
        <v>53</v>
      </c>
      <c r="E90" s="35" t="s">
        <v>3353</v>
      </c>
    </row>
    <row r="91" spans="1:5" ht="12.75">
      <c r="A91" s="36" t="s">
        <v>55</v>
      </c>
      <c r="E91" s="37" t="s">
        <v>49</v>
      </c>
    </row>
    <row r="92" spans="1:5" ht="12.75">
      <c r="A92" t="s">
        <v>56</v>
      </c>
      <c r="E92" s="35" t="s">
        <v>49</v>
      </c>
    </row>
    <row r="93" spans="1:16" ht="12.75">
      <c r="A93" s="25" t="s">
        <v>47</v>
      </c>
      <c s="29" t="s">
        <v>385</v>
      </c>
      <c s="29" t="s">
        <v>3358</v>
      </c>
      <c s="25" t="s">
        <v>49</v>
      </c>
      <c s="30" t="s">
        <v>3359</v>
      </c>
      <c s="31" t="s">
        <v>121</v>
      </c>
      <c s="32">
        <v>1</v>
      </c>
      <c s="33">
        <v>0</v>
      </c>
      <c s="33">
        <f>ROUND(ROUND(H93,2)*ROUND(G93,3),2)</f>
      </c>
      <c s="31"/>
      <c r="O93">
        <f>(I93*21)/100</f>
      </c>
      <c t="s">
        <v>23</v>
      </c>
    </row>
    <row r="94" spans="1:5" ht="12.75">
      <c r="A94" s="34" t="s">
        <v>53</v>
      </c>
      <c r="E94" s="35" t="s">
        <v>3353</v>
      </c>
    </row>
    <row r="95" spans="1:5" ht="12.75">
      <c r="A95" s="36" t="s">
        <v>55</v>
      </c>
      <c r="E95" s="37" t="s">
        <v>49</v>
      </c>
    </row>
    <row r="96" spans="1:5" ht="12.75">
      <c r="A96" t="s">
        <v>56</v>
      </c>
      <c r="E96" s="35" t="s">
        <v>49</v>
      </c>
    </row>
    <row r="97" spans="1:16" ht="12.75">
      <c r="A97" s="25" t="s">
        <v>47</v>
      </c>
      <c s="29" t="s">
        <v>389</v>
      </c>
      <c s="29" t="s">
        <v>3360</v>
      </c>
      <c s="25" t="s">
        <v>49</v>
      </c>
      <c s="30" t="s">
        <v>3361</v>
      </c>
      <c s="31" t="s">
        <v>121</v>
      </c>
      <c s="32">
        <v>16</v>
      </c>
      <c s="33">
        <v>0</v>
      </c>
      <c s="33">
        <f>ROUND(ROUND(H97,2)*ROUND(G97,3),2)</f>
      </c>
      <c s="31"/>
      <c r="O97">
        <f>(I97*21)/100</f>
      </c>
      <c t="s">
        <v>23</v>
      </c>
    </row>
    <row r="98" spans="1:5" ht="12.75">
      <c r="A98" s="34" t="s">
        <v>53</v>
      </c>
      <c r="E98" s="35" t="s">
        <v>3361</v>
      </c>
    </row>
    <row r="99" spans="1:5" ht="12.75">
      <c r="A99" s="36" t="s">
        <v>55</v>
      </c>
      <c r="E99" s="37" t="s">
        <v>49</v>
      </c>
    </row>
    <row r="100" spans="1:5" ht="12.75">
      <c r="A100" t="s">
        <v>56</v>
      </c>
      <c r="E100" s="35" t="s">
        <v>49</v>
      </c>
    </row>
    <row r="101" spans="1:16" ht="12.75">
      <c r="A101" s="25" t="s">
        <v>47</v>
      </c>
      <c s="29" t="s">
        <v>406</v>
      </c>
      <c s="29" t="s">
        <v>3362</v>
      </c>
      <c s="25" t="s">
        <v>49</v>
      </c>
      <c s="30" t="s">
        <v>3363</v>
      </c>
      <c s="31" t="s">
        <v>121</v>
      </c>
      <c s="32">
        <v>15</v>
      </c>
      <c s="33">
        <v>0</v>
      </c>
      <c s="33">
        <f>ROUND(ROUND(H101,2)*ROUND(G101,3),2)</f>
      </c>
      <c s="31"/>
      <c r="O101">
        <f>(I101*21)/100</f>
      </c>
      <c t="s">
        <v>23</v>
      </c>
    </row>
    <row r="102" spans="1:5" ht="12.75">
      <c r="A102" s="34" t="s">
        <v>53</v>
      </c>
      <c r="E102" s="35" t="s">
        <v>3363</v>
      </c>
    </row>
    <row r="103" spans="1:5" ht="12.75">
      <c r="A103" s="36" t="s">
        <v>55</v>
      </c>
      <c r="E103" s="37" t="s">
        <v>49</v>
      </c>
    </row>
    <row r="104" spans="1:5" ht="12.75">
      <c r="A104" t="s">
        <v>56</v>
      </c>
      <c r="E104" s="35" t="s">
        <v>49</v>
      </c>
    </row>
    <row r="105" spans="1:16" ht="12.75">
      <c r="A105" s="25" t="s">
        <v>47</v>
      </c>
      <c s="29" t="s">
        <v>430</v>
      </c>
      <c s="29" t="s">
        <v>3364</v>
      </c>
      <c s="25" t="s">
        <v>49</v>
      </c>
      <c s="30" t="s">
        <v>3365</v>
      </c>
      <c s="31" t="s">
        <v>786</v>
      </c>
      <c s="32">
        <v>11.5</v>
      </c>
      <c s="33">
        <v>0</v>
      </c>
      <c s="33">
        <f>ROUND(ROUND(H105,2)*ROUND(G105,3),2)</f>
      </c>
      <c s="31"/>
      <c r="O105">
        <f>(I105*21)/100</f>
      </c>
      <c t="s">
        <v>23</v>
      </c>
    </row>
    <row r="106" spans="1:5" ht="12.75">
      <c r="A106" s="34" t="s">
        <v>53</v>
      </c>
      <c r="E106" s="35" t="s">
        <v>3366</v>
      </c>
    </row>
    <row r="107" spans="1:5" ht="12.75">
      <c r="A107" s="36" t="s">
        <v>55</v>
      </c>
      <c r="E107" s="37" t="s">
        <v>3367</v>
      </c>
    </row>
    <row r="108" spans="1:5" ht="12.75">
      <c r="A108" t="s">
        <v>56</v>
      </c>
      <c r="E108" s="35" t="s">
        <v>49</v>
      </c>
    </row>
    <row r="109" spans="1:16" ht="12.75">
      <c r="A109" s="25" t="s">
        <v>47</v>
      </c>
      <c s="29" t="s">
        <v>435</v>
      </c>
      <c s="29" t="s">
        <v>3368</v>
      </c>
      <c s="25" t="s">
        <v>49</v>
      </c>
      <c s="30" t="s">
        <v>3369</v>
      </c>
      <c s="31" t="s">
        <v>786</v>
      </c>
      <c s="32">
        <v>16</v>
      </c>
      <c s="33">
        <v>0</v>
      </c>
      <c s="33">
        <f>ROUND(ROUND(H109,2)*ROUND(G109,3),2)</f>
      </c>
      <c s="31"/>
      <c r="O109">
        <f>(I109*21)/100</f>
      </c>
      <c t="s">
        <v>23</v>
      </c>
    </row>
    <row r="110" spans="1:5" ht="12.75">
      <c r="A110" s="34" t="s">
        <v>53</v>
      </c>
      <c r="E110" s="35" t="s">
        <v>3369</v>
      </c>
    </row>
    <row r="111" spans="1:5" ht="12.75">
      <c r="A111" s="36" t="s">
        <v>55</v>
      </c>
      <c r="E111" s="37" t="s">
        <v>49</v>
      </c>
    </row>
    <row r="112" spans="1:5" ht="12.75">
      <c r="A112" t="s">
        <v>56</v>
      </c>
      <c r="E112" s="35" t="s">
        <v>49</v>
      </c>
    </row>
    <row r="113" spans="1:18" ht="12.75" customHeight="1">
      <c r="A113" s="6" t="s">
        <v>45</v>
      </c>
      <c s="6"/>
      <c s="39" t="s">
        <v>3238</v>
      </c>
      <c s="6"/>
      <c s="27" t="s">
        <v>3239</v>
      </c>
      <c s="6"/>
      <c s="6"/>
      <c s="6"/>
      <c s="40">
        <f>0+Q113</f>
      </c>
      <c s="6"/>
      <c r="O113">
        <f>0+R113</f>
      </c>
      <c r="Q113">
        <f>0+I114+I118</f>
      </c>
      <c>
        <f>0+O114+O118</f>
      </c>
    </row>
    <row r="114" spans="1:16" ht="12.75">
      <c r="A114" s="25" t="s">
        <v>47</v>
      </c>
      <c s="29" t="s">
        <v>94</v>
      </c>
      <c s="29" t="s">
        <v>3240</v>
      </c>
      <c s="25" t="s">
        <v>49</v>
      </c>
      <c s="30" t="s">
        <v>3241</v>
      </c>
      <c s="31" t="s">
        <v>142</v>
      </c>
      <c s="32">
        <v>646.33</v>
      </c>
      <c s="33">
        <v>0</v>
      </c>
      <c s="33">
        <f>ROUND(ROUND(H114,2)*ROUND(G114,3),2)</f>
      </c>
      <c s="31"/>
      <c r="O114">
        <f>(I114*21)/100</f>
      </c>
      <c t="s">
        <v>23</v>
      </c>
    </row>
    <row r="115" spans="1:5" ht="12.75">
      <c r="A115" s="34" t="s">
        <v>53</v>
      </c>
      <c r="E115" s="35" t="s">
        <v>3241</v>
      </c>
    </row>
    <row r="116" spans="1:5" ht="12.75">
      <c r="A116" s="36" t="s">
        <v>55</v>
      </c>
      <c r="E116" s="37" t="s">
        <v>49</v>
      </c>
    </row>
    <row r="117" spans="1:5" ht="12.75">
      <c r="A117" t="s">
        <v>56</v>
      </c>
      <c r="E117" s="35" t="s">
        <v>49</v>
      </c>
    </row>
    <row r="118" spans="1:16" ht="12.75">
      <c r="A118" s="25" t="s">
        <v>47</v>
      </c>
      <c s="29" t="s">
        <v>199</v>
      </c>
      <c s="29" t="s">
        <v>3370</v>
      </c>
      <c s="25" t="s">
        <v>49</v>
      </c>
      <c s="30" t="s">
        <v>3371</v>
      </c>
      <c s="31" t="s">
        <v>142</v>
      </c>
      <c s="32">
        <v>67</v>
      </c>
      <c s="33">
        <v>0</v>
      </c>
      <c s="33">
        <f>ROUND(ROUND(H118,2)*ROUND(G118,3),2)</f>
      </c>
      <c s="31"/>
      <c r="O118">
        <f>(I118*21)/100</f>
      </c>
      <c t="s">
        <v>23</v>
      </c>
    </row>
    <row r="119" spans="1:5" ht="12.75">
      <c r="A119" s="34" t="s">
        <v>53</v>
      </c>
      <c r="E119" s="35" t="s">
        <v>3372</v>
      </c>
    </row>
    <row r="120" spans="1:5" ht="12.75">
      <c r="A120" s="36" t="s">
        <v>55</v>
      </c>
      <c r="E120" s="37" t="s">
        <v>49</v>
      </c>
    </row>
    <row r="121" spans="1:5" ht="12.75">
      <c r="A121" t="s">
        <v>56</v>
      </c>
      <c r="E121" s="35" t="s">
        <v>49</v>
      </c>
    </row>
    <row r="122" spans="1:18" ht="12.75" customHeight="1">
      <c r="A122" s="6" t="s">
        <v>45</v>
      </c>
      <c s="6"/>
      <c s="39" t="s">
        <v>3243</v>
      </c>
      <c s="6"/>
      <c s="27" t="s">
        <v>3244</v>
      </c>
      <c s="6"/>
      <c s="6"/>
      <c s="6"/>
      <c s="40">
        <f>0+Q122</f>
      </c>
      <c s="6"/>
      <c r="O122">
        <f>0+R122</f>
      </c>
      <c r="Q122">
        <f>0+I123+I127+I131+I135+I139+I143+I147+I151+I155+I159+I163+I167+I171+I175+I179+I183</f>
      </c>
      <c>
        <f>0+O123+O127+O131+O135+O139+O143+O147+O151+O155+O159+O163+O167+O171+O175+O179+O183</f>
      </c>
    </row>
    <row r="123" spans="1:16" ht="25.5">
      <c r="A123" s="25" t="s">
        <v>47</v>
      </c>
      <c s="29" t="s">
        <v>237</v>
      </c>
      <c s="29" t="s">
        <v>3373</v>
      </c>
      <c s="25" t="s">
        <v>49</v>
      </c>
      <c s="30" t="s">
        <v>3374</v>
      </c>
      <c s="31" t="s">
        <v>142</v>
      </c>
      <c s="32">
        <v>646.33</v>
      </c>
      <c s="33">
        <v>0</v>
      </c>
      <c s="33">
        <f>ROUND(ROUND(H123,2)*ROUND(G123,3),2)</f>
      </c>
      <c s="31" t="s">
        <v>1075</v>
      </c>
      <c r="O123">
        <f>(I123*21)/100</f>
      </c>
      <c t="s">
        <v>23</v>
      </c>
    </row>
    <row r="124" spans="1:5" ht="25.5">
      <c r="A124" s="34" t="s">
        <v>53</v>
      </c>
      <c r="E124" s="35" t="s">
        <v>3374</v>
      </c>
    </row>
    <row r="125" spans="1:5" ht="12.75">
      <c r="A125" s="36" t="s">
        <v>55</v>
      </c>
      <c r="E125" s="37" t="s">
        <v>49</v>
      </c>
    </row>
    <row r="126" spans="1:5" ht="12.75">
      <c r="A126" t="s">
        <v>56</v>
      </c>
      <c r="E126" s="35" t="s">
        <v>49</v>
      </c>
    </row>
    <row r="127" spans="1:16" ht="25.5">
      <c r="A127" s="25" t="s">
        <v>47</v>
      </c>
      <c s="29" t="s">
        <v>243</v>
      </c>
      <c s="29" t="s">
        <v>3375</v>
      </c>
      <c s="25" t="s">
        <v>49</v>
      </c>
      <c s="30" t="s">
        <v>3376</v>
      </c>
      <c s="31" t="s">
        <v>142</v>
      </c>
      <c s="32">
        <v>134</v>
      </c>
      <c s="33">
        <v>0</v>
      </c>
      <c s="33">
        <f>ROUND(ROUND(H127,2)*ROUND(G127,3),2)</f>
      </c>
      <c s="31" t="s">
        <v>1075</v>
      </c>
      <c r="O127">
        <f>(I127*21)/100</f>
      </c>
      <c t="s">
        <v>23</v>
      </c>
    </row>
    <row r="128" spans="1:5" ht="25.5">
      <c r="A128" s="34" t="s">
        <v>53</v>
      </c>
      <c r="E128" s="35" t="s">
        <v>3376</v>
      </c>
    </row>
    <row r="129" spans="1:5" ht="12.75">
      <c r="A129" s="36" t="s">
        <v>55</v>
      </c>
      <c r="E129" s="37" t="s">
        <v>3377</v>
      </c>
    </row>
    <row r="130" spans="1:5" ht="12.75">
      <c r="A130" t="s">
        <v>56</v>
      </c>
      <c r="E130" s="35" t="s">
        <v>49</v>
      </c>
    </row>
    <row r="131" spans="1:16" ht="12.75">
      <c r="A131" s="25" t="s">
        <v>47</v>
      </c>
      <c s="29" t="s">
        <v>256</v>
      </c>
      <c s="29" t="s">
        <v>3378</v>
      </c>
      <c s="25" t="s">
        <v>49</v>
      </c>
      <c s="30" t="s">
        <v>3379</v>
      </c>
      <c s="31" t="s">
        <v>142</v>
      </c>
      <c s="32">
        <v>340</v>
      </c>
      <c s="33">
        <v>0</v>
      </c>
      <c s="33">
        <f>ROUND(ROUND(H131,2)*ROUND(G131,3),2)</f>
      </c>
      <c s="31" t="s">
        <v>1075</v>
      </c>
      <c r="O131">
        <f>(I131*21)/100</f>
      </c>
      <c t="s">
        <v>23</v>
      </c>
    </row>
    <row r="132" spans="1:5" ht="51">
      <c r="A132" s="34" t="s">
        <v>53</v>
      </c>
      <c r="E132" s="35" t="s">
        <v>3380</v>
      </c>
    </row>
    <row r="133" spans="1:5" ht="12.75">
      <c r="A133" s="36" t="s">
        <v>55</v>
      </c>
      <c r="E133" s="37" t="s">
        <v>3381</v>
      </c>
    </row>
    <row r="134" spans="1:5" ht="12.75">
      <c r="A134" t="s">
        <v>56</v>
      </c>
      <c r="E134" s="35" t="s">
        <v>49</v>
      </c>
    </row>
    <row r="135" spans="1:16" ht="12.75">
      <c r="A135" s="25" t="s">
        <v>47</v>
      </c>
      <c s="29" t="s">
        <v>260</v>
      </c>
      <c s="29" t="s">
        <v>3247</v>
      </c>
      <c s="25" t="s">
        <v>49</v>
      </c>
      <c s="30" t="s">
        <v>3248</v>
      </c>
      <c s="31" t="s">
        <v>142</v>
      </c>
      <c s="32">
        <v>84</v>
      </c>
      <c s="33">
        <v>0</v>
      </c>
      <c s="33">
        <f>ROUND(ROUND(H135,2)*ROUND(G135,3),2)</f>
      </c>
      <c s="31" t="s">
        <v>1075</v>
      </c>
      <c r="O135">
        <f>(I135*21)/100</f>
      </c>
      <c t="s">
        <v>23</v>
      </c>
    </row>
    <row r="136" spans="1:5" ht="51">
      <c r="A136" s="34" t="s">
        <v>53</v>
      </c>
      <c r="E136" s="35" t="s">
        <v>3249</v>
      </c>
    </row>
    <row r="137" spans="1:5" ht="12.75">
      <c r="A137" s="36" t="s">
        <v>55</v>
      </c>
      <c r="E137" s="37" t="s">
        <v>49</v>
      </c>
    </row>
    <row r="138" spans="1:5" ht="12.75">
      <c r="A138" t="s">
        <v>56</v>
      </c>
      <c r="E138" s="35" t="s">
        <v>49</v>
      </c>
    </row>
    <row r="139" spans="1:16" ht="12.75">
      <c r="A139" s="25" t="s">
        <v>47</v>
      </c>
      <c s="29" t="s">
        <v>266</v>
      </c>
      <c s="29" t="s">
        <v>3382</v>
      </c>
      <c s="25" t="s">
        <v>49</v>
      </c>
      <c s="30" t="s">
        <v>3383</v>
      </c>
      <c s="31" t="s">
        <v>121</v>
      </c>
      <c s="32">
        <v>4</v>
      </c>
      <c s="33">
        <v>0</v>
      </c>
      <c s="33">
        <f>ROUND(ROUND(H139,2)*ROUND(G139,3),2)</f>
      </c>
      <c s="31" t="s">
        <v>1075</v>
      </c>
      <c r="O139">
        <f>(I139*21)/100</f>
      </c>
      <c t="s">
        <v>23</v>
      </c>
    </row>
    <row r="140" spans="1:5" ht="12.75">
      <c r="A140" s="34" t="s">
        <v>53</v>
      </c>
      <c r="E140" s="35" t="s">
        <v>3384</v>
      </c>
    </row>
    <row r="141" spans="1:5" ht="12.75">
      <c r="A141" s="36" t="s">
        <v>55</v>
      </c>
      <c r="E141" s="37" t="s">
        <v>49</v>
      </c>
    </row>
    <row r="142" spans="1:5" ht="12.75">
      <c r="A142" t="s">
        <v>56</v>
      </c>
      <c r="E142" s="35" t="s">
        <v>49</v>
      </c>
    </row>
    <row r="143" spans="1:16" ht="12.75">
      <c r="A143" s="25" t="s">
        <v>47</v>
      </c>
      <c s="29" t="s">
        <v>278</v>
      </c>
      <c s="29" t="s">
        <v>3385</v>
      </c>
      <c s="25" t="s">
        <v>49</v>
      </c>
      <c s="30" t="s">
        <v>3386</v>
      </c>
      <c s="31" t="s">
        <v>142</v>
      </c>
      <c s="32">
        <v>340</v>
      </c>
      <c s="33">
        <v>0</v>
      </c>
      <c s="33">
        <f>ROUND(ROUND(H143,2)*ROUND(G143,3),2)</f>
      </c>
      <c s="31" t="s">
        <v>1075</v>
      </c>
      <c r="O143">
        <f>(I143*21)/100</f>
      </c>
      <c t="s">
        <v>23</v>
      </c>
    </row>
    <row r="144" spans="1:5" ht="38.25">
      <c r="A144" s="34" t="s">
        <v>53</v>
      </c>
      <c r="E144" s="35" t="s">
        <v>3387</v>
      </c>
    </row>
    <row r="145" spans="1:5" ht="12.75">
      <c r="A145" s="36" t="s">
        <v>55</v>
      </c>
      <c r="E145" s="37" t="s">
        <v>49</v>
      </c>
    </row>
    <row r="146" spans="1:5" ht="12.75">
      <c r="A146" t="s">
        <v>56</v>
      </c>
      <c r="E146" s="35" t="s">
        <v>49</v>
      </c>
    </row>
    <row r="147" spans="1:16" ht="12.75">
      <c r="A147" s="25" t="s">
        <v>47</v>
      </c>
      <c s="29" t="s">
        <v>284</v>
      </c>
      <c s="29" t="s">
        <v>3253</v>
      </c>
      <c s="25" t="s">
        <v>49</v>
      </c>
      <c s="30" t="s">
        <v>3254</v>
      </c>
      <c s="31" t="s">
        <v>142</v>
      </c>
      <c s="32">
        <v>84</v>
      </c>
      <c s="33">
        <v>0</v>
      </c>
      <c s="33">
        <f>ROUND(ROUND(H147,2)*ROUND(G147,3),2)</f>
      </c>
      <c s="31" t="s">
        <v>1075</v>
      </c>
      <c r="O147">
        <f>(I147*21)/100</f>
      </c>
      <c t="s">
        <v>23</v>
      </c>
    </row>
    <row r="148" spans="1:5" ht="38.25">
      <c r="A148" s="34" t="s">
        <v>53</v>
      </c>
      <c r="E148" s="35" t="s">
        <v>3255</v>
      </c>
    </row>
    <row r="149" spans="1:5" ht="12.75">
      <c r="A149" s="36" t="s">
        <v>55</v>
      </c>
      <c r="E149" s="37" t="s">
        <v>49</v>
      </c>
    </row>
    <row r="150" spans="1:5" ht="12.75">
      <c r="A150" t="s">
        <v>56</v>
      </c>
      <c r="E150" s="35" t="s">
        <v>49</v>
      </c>
    </row>
    <row r="151" spans="1:16" ht="12.75">
      <c r="A151" s="25" t="s">
        <v>47</v>
      </c>
      <c s="29" t="s">
        <v>290</v>
      </c>
      <c s="29" t="s">
        <v>3388</v>
      </c>
      <c s="25" t="s">
        <v>49</v>
      </c>
      <c s="30" t="s">
        <v>3389</v>
      </c>
      <c s="31" t="s">
        <v>142</v>
      </c>
      <c s="32">
        <v>340</v>
      </c>
      <c s="33">
        <v>0</v>
      </c>
      <c s="33">
        <f>ROUND(ROUND(H151,2)*ROUND(G151,3),2)</f>
      </c>
      <c s="31" t="s">
        <v>1075</v>
      </c>
      <c r="O151">
        <f>(I151*21)/100</f>
      </c>
      <c t="s">
        <v>23</v>
      </c>
    </row>
    <row r="152" spans="1:5" ht="25.5">
      <c r="A152" s="34" t="s">
        <v>53</v>
      </c>
      <c r="E152" s="35" t="s">
        <v>3390</v>
      </c>
    </row>
    <row r="153" spans="1:5" ht="12.75">
      <c r="A153" s="36" t="s">
        <v>55</v>
      </c>
      <c r="E153" s="37" t="s">
        <v>49</v>
      </c>
    </row>
    <row r="154" spans="1:5" ht="12.75">
      <c r="A154" t="s">
        <v>56</v>
      </c>
      <c r="E154" s="35" t="s">
        <v>49</v>
      </c>
    </row>
    <row r="155" spans="1:16" ht="12.75">
      <c r="A155" s="25" t="s">
        <v>47</v>
      </c>
      <c s="29" t="s">
        <v>294</v>
      </c>
      <c s="29" t="s">
        <v>3259</v>
      </c>
      <c s="25" t="s">
        <v>49</v>
      </c>
      <c s="30" t="s">
        <v>3260</v>
      </c>
      <c s="31" t="s">
        <v>142</v>
      </c>
      <c s="32">
        <v>84</v>
      </c>
      <c s="33">
        <v>0</v>
      </c>
      <c s="33">
        <f>ROUND(ROUND(H155,2)*ROUND(G155,3),2)</f>
      </c>
      <c s="31"/>
      <c r="O155">
        <f>(I155*21)/100</f>
      </c>
      <c t="s">
        <v>23</v>
      </c>
    </row>
    <row r="156" spans="1:5" ht="12.75">
      <c r="A156" s="34" t="s">
        <v>53</v>
      </c>
      <c r="E156" s="35" t="s">
        <v>3260</v>
      </c>
    </row>
    <row r="157" spans="1:5" ht="12.75">
      <c r="A157" s="36" t="s">
        <v>55</v>
      </c>
      <c r="E157" s="37" t="s">
        <v>49</v>
      </c>
    </row>
    <row r="158" spans="1:5" ht="12.75">
      <c r="A158" t="s">
        <v>56</v>
      </c>
      <c r="E158" s="35" t="s">
        <v>49</v>
      </c>
    </row>
    <row r="159" spans="1:16" ht="12.75">
      <c r="A159" s="25" t="s">
        <v>47</v>
      </c>
      <c s="29" t="s">
        <v>300</v>
      </c>
      <c s="29" t="s">
        <v>3261</v>
      </c>
      <c s="25" t="s">
        <v>49</v>
      </c>
      <c s="30" t="s">
        <v>3262</v>
      </c>
      <c s="31" t="s">
        <v>142</v>
      </c>
      <c s="32">
        <v>491</v>
      </c>
      <c s="33">
        <v>0</v>
      </c>
      <c s="33">
        <f>ROUND(ROUND(H159,2)*ROUND(G159,3),2)</f>
      </c>
      <c s="31" t="s">
        <v>1075</v>
      </c>
      <c r="O159">
        <f>(I159*21)/100</f>
      </c>
      <c t="s">
        <v>23</v>
      </c>
    </row>
    <row r="160" spans="1:5" ht="25.5">
      <c r="A160" s="34" t="s">
        <v>53</v>
      </c>
      <c r="E160" s="35" t="s">
        <v>3263</v>
      </c>
    </row>
    <row r="161" spans="1:5" ht="12.75">
      <c r="A161" s="36" t="s">
        <v>55</v>
      </c>
      <c r="E161" s="37" t="s">
        <v>3391</v>
      </c>
    </row>
    <row r="162" spans="1:5" ht="12.75">
      <c r="A162" t="s">
        <v>56</v>
      </c>
      <c r="E162" s="35" t="s">
        <v>49</v>
      </c>
    </row>
    <row r="163" spans="1:16" ht="25.5">
      <c r="A163" s="25" t="s">
        <v>47</v>
      </c>
      <c s="29" t="s">
        <v>303</v>
      </c>
      <c s="29" t="s">
        <v>3392</v>
      </c>
      <c s="25" t="s">
        <v>49</v>
      </c>
      <c s="30" t="s">
        <v>3393</v>
      </c>
      <c s="31" t="s">
        <v>142</v>
      </c>
      <c s="32">
        <v>646.33</v>
      </c>
      <c s="33">
        <v>0</v>
      </c>
      <c s="33">
        <f>ROUND(ROUND(H163,2)*ROUND(G163,3),2)</f>
      </c>
      <c s="31" t="s">
        <v>1075</v>
      </c>
      <c r="O163">
        <f>(I163*21)/100</f>
      </c>
      <c t="s">
        <v>23</v>
      </c>
    </row>
    <row r="164" spans="1:5" ht="25.5">
      <c r="A164" s="34" t="s">
        <v>53</v>
      </c>
      <c r="E164" s="35" t="s">
        <v>3394</v>
      </c>
    </row>
    <row r="165" spans="1:5" ht="12.75">
      <c r="A165" s="36" t="s">
        <v>55</v>
      </c>
      <c r="E165" s="37" t="s">
        <v>49</v>
      </c>
    </row>
    <row r="166" spans="1:5" ht="12.75">
      <c r="A166" t="s">
        <v>56</v>
      </c>
      <c r="E166" s="35" t="s">
        <v>49</v>
      </c>
    </row>
    <row r="167" spans="1:16" ht="25.5">
      <c r="A167" s="25" t="s">
        <v>47</v>
      </c>
      <c s="29" t="s">
        <v>307</v>
      </c>
      <c s="29" t="s">
        <v>3395</v>
      </c>
      <c s="25" t="s">
        <v>49</v>
      </c>
      <c s="30" t="s">
        <v>3396</v>
      </c>
      <c s="31" t="s">
        <v>142</v>
      </c>
      <c s="32">
        <v>134</v>
      </c>
      <c s="33">
        <v>0</v>
      </c>
      <c s="33">
        <f>ROUND(ROUND(H167,2)*ROUND(G167,3),2)</f>
      </c>
      <c s="31" t="s">
        <v>1075</v>
      </c>
      <c r="O167">
        <f>(I167*21)/100</f>
      </c>
      <c t="s">
        <v>23</v>
      </c>
    </row>
    <row r="168" spans="1:5" ht="25.5">
      <c r="A168" s="34" t="s">
        <v>53</v>
      </c>
      <c r="E168" s="35" t="s">
        <v>3397</v>
      </c>
    </row>
    <row r="169" spans="1:5" ht="12.75">
      <c r="A169" s="36" t="s">
        <v>55</v>
      </c>
      <c r="E169" s="37" t="s">
        <v>49</v>
      </c>
    </row>
    <row r="170" spans="1:5" ht="12.75">
      <c r="A170" t="s">
        <v>56</v>
      </c>
      <c r="E170" s="35" t="s">
        <v>49</v>
      </c>
    </row>
    <row r="171" spans="1:16" ht="12.75">
      <c r="A171" s="25" t="s">
        <v>47</v>
      </c>
      <c s="29" t="s">
        <v>409</v>
      </c>
      <c s="29" t="s">
        <v>3398</v>
      </c>
      <c s="25" t="s">
        <v>49</v>
      </c>
      <c s="30" t="s">
        <v>3399</v>
      </c>
      <c s="31" t="s">
        <v>142</v>
      </c>
      <c s="32">
        <v>12</v>
      </c>
      <c s="33">
        <v>0</v>
      </c>
      <c s="33">
        <f>ROUND(ROUND(H171,2)*ROUND(G171,3),2)</f>
      </c>
      <c s="31"/>
      <c r="O171">
        <f>(I171*21)/100</f>
      </c>
      <c t="s">
        <v>23</v>
      </c>
    </row>
    <row r="172" spans="1:5" ht="12.75">
      <c r="A172" s="34" t="s">
        <v>53</v>
      </c>
      <c r="E172" s="35" t="s">
        <v>3399</v>
      </c>
    </row>
    <row r="173" spans="1:5" ht="12.75">
      <c r="A173" s="36" t="s">
        <v>55</v>
      </c>
      <c r="E173" s="37" t="s">
        <v>49</v>
      </c>
    </row>
    <row r="174" spans="1:5" ht="12.75">
      <c r="A174" t="s">
        <v>56</v>
      </c>
      <c r="E174" s="35" t="s">
        <v>49</v>
      </c>
    </row>
    <row r="175" spans="1:16" ht="12.75">
      <c r="A175" s="25" t="s">
        <v>47</v>
      </c>
      <c s="29" t="s">
        <v>414</v>
      </c>
      <c s="29" t="s">
        <v>3279</v>
      </c>
      <c s="25" t="s">
        <v>49</v>
      </c>
      <c s="30" t="s">
        <v>3280</v>
      </c>
      <c s="31" t="s">
        <v>3281</v>
      </c>
      <c s="32">
        <v>59</v>
      </c>
      <c s="33">
        <v>0</v>
      </c>
      <c s="33">
        <f>ROUND(ROUND(H175,2)*ROUND(G175,3),2)</f>
      </c>
      <c s="31"/>
      <c r="O175">
        <f>(I175*21)/100</f>
      </c>
      <c t="s">
        <v>23</v>
      </c>
    </row>
    <row r="176" spans="1:5" ht="12.75">
      <c r="A176" s="34" t="s">
        <v>53</v>
      </c>
      <c r="E176" s="35" t="s">
        <v>3280</v>
      </c>
    </row>
    <row r="177" spans="1:5" ht="12.75">
      <c r="A177" s="36" t="s">
        <v>55</v>
      </c>
      <c r="E177" s="37" t="s">
        <v>3400</v>
      </c>
    </row>
    <row r="178" spans="1:5" ht="12.75">
      <c r="A178" t="s">
        <v>56</v>
      </c>
      <c r="E178" s="35" t="s">
        <v>49</v>
      </c>
    </row>
    <row r="179" spans="1:16" ht="12.75">
      <c r="A179" s="25" t="s">
        <v>47</v>
      </c>
      <c s="29" t="s">
        <v>420</v>
      </c>
      <c s="29" t="s">
        <v>3282</v>
      </c>
      <c s="25" t="s">
        <v>49</v>
      </c>
      <c s="30" t="s">
        <v>3283</v>
      </c>
      <c s="31" t="s">
        <v>3281</v>
      </c>
      <c s="32">
        <v>12</v>
      </c>
      <c s="33">
        <v>0</v>
      </c>
      <c s="33">
        <f>ROUND(ROUND(H179,2)*ROUND(G179,3),2)</f>
      </c>
      <c s="31"/>
      <c r="O179">
        <f>(I179*21)/100</f>
      </c>
      <c t="s">
        <v>23</v>
      </c>
    </row>
    <row r="180" spans="1:5" ht="12.75">
      <c r="A180" s="34" t="s">
        <v>53</v>
      </c>
      <c r="E180" s="35" t="s">
        <v>3283</v>
      </c>
    </row>
    <row r="181" spans="1:5" ht="12.75">
      <c r="A181" s="36" t="s">
        <v>55</v>
      </c>
      <c r="E181" s="37" t="s">
        <v>49</v>
      </c>
    </row>
    <row r="182" spans="1:5" ht="12.75">
      <c r="A182" t="s">
        <v>56</v>
      </c>
      <c r="E182" s="35" t="s">
        <v>49</v>
      </c>
    </row>
    <row r="183" spans="1:16" ht="12.75">
      <c r="A183" s="25" t="s">
        <v>47</v>
      </c>
      <c s="29" t="s">
        <v>426</v>
      </c>
      <c s="29" t="s">
        <v>3284</v>
      </c>
      <c s="25" t="s">
        <v>49</v>
      </c>
      <c s="30" t="s">
        <v>3285</v>
      </c>
      <c s="31" t="s">
        <v>142</v>
      </c>
      <c s="32">
        <v>424</v>
      </c>
      <c s="33">
        <v>0</v>
      </c>
      <c s="33">
        <f>ROUND(ROUND(H183,2)*ROUND(G183,3),2)</f>
      </c>
      <c s="31"/>
      <c r="O183">
        <f>(I183*21)/100</f>
      </c>
      <c t="s">
        <v>23</v>
      </c>
    </row>
    <row r="184" spans="1:5" ht="12.75">
      <c r="A184" s="34" t="s">
        <v>53</v>
      </c>
      <c r="E184" s="35" t="s">
        <v>3285</v>
      </c>
    </row>
    <row r="185" spans="1:5" ht="12.75">
      <c r="A185" s="36" t="s">
        <v>55</v>
      </c>
      <c r="E185" s="37" t="s">
        <v>49</v>
      </c>
    </row>
    <row r="186" spans="1:5" ht="12.75">
      <c r="A186" t="s">
        <v>56</v>
      </c>
      <c r="E186" s="35" t="s">
        <v>49</v>
      </c>
    </row>
    <row r="187" spans="1:18" ht="12.75" customHeight="1">
      <c r="A187" s="6" t="s">
        <v>45</v>
      </c>
      <c s="6"/>
      <c s="39" t="s">
        <v>3401</v>
      </c>
      <c s="6"/>
      <c s="27" t="s">
        <v>3402</v>
      </c>
      <c s="6"/>
      <c s="6"/>
      <c s="6"/>
      <c s="40">
        <f>0+Q187</f>
      </c>
      <c s="6"/>
      <c r="O187">
        <f>0+R187</f>
      </c>
      <c r="Q187">
        <f>0+I188+I192+I196+I200+I204+I208</f>
      </c>
      <c>
        <f>0+O188+O192+O196+O200+O204+O208</f>
      </c>
    </row>
    <row r="188" spans="1:16" ht="25.5">
      <c r="A188" s="25" t="s">
        <v>47</v>
      </c>
      <c s="29" t="s">
        <v>312</v>
      </c>
      <c s="29" t="s">
        <v>3403</v>
      </c>
      <c s="25" t="s">
        <v>49</v>
      </c>
      <c s="30" t="s">
        <v>3404</v>
      </c>
      <c s="31" t="s">
        <v>116</v>
      </c>
      <c s="32">
        <v>19.5</v>
      </c>
      <c s="33">
        <v>0</v>
      </c>
      <c s="33">
        <f>ROUND(ROUND(H188,2)*ROUND(G188,3),2)</f>
      </c>
      <c s="31" t="s">
        <v>1075</v>
      </c>
      <c r="O188">
        <f>(I188*21)/100</f>
      </c>
      <c t="s">
        <v>23</v>
      </c>
    </row>
    <row r="189" spans="1:5" ht="25.5">
      <c r="A189" s="34" t="s">
        <v>53</v>
      </c>
      <c r="E189" s="35" t="s">
        <v>3405</v>
      </c>
    </row>
    <row r="190" spans="1:5" ht="12.75">
      <c r="A190" s="36" t="s">
        <v>55</v>
      </c>
      <c r="E190" s="37" t="s">
        <v>49</v>
      </c>
    </row>
    <row r="191" spans="1:5" ht="12.75">
      <c r="A191" t="s">
        <v>56</v>
      </c>
      <c r="E191" s="35" t="s">
        <v>49</v>
      </c>
    </row>
    <row r="192" spans="1:16" ht="25.5">
      <c r="A192" s="25" t="s">
        <v>47</v>
      </c>
      <c s="29" t="s">
        <v>315</v>
      </c>
      <c s="29" t="s">
        <v>3406</v>
      </c>
      <c s="25" t="s">
        <v>49</v>
      </c>
      <c s="30" t="s">
        <v>3407</v>
      </c>
      <c s="31" t="s">
        <v>116</v>
      </c>
      <c s="32">
        <v>19.5</v>
      </c>
      <c s="33">
        <v>0</v>
      </c>
      <c s="33">
        <f>ROUND(ROUND(H192,2)*ROUND(G192,3),2)</f>
      </c>
      <c s="31" t="s">
        <v>1075</v>
      </c>
      <c r="O192">
        <f>(I192*21)/100</f>
      </c>
      <c t="s">
        <v>23</v>
      </c>
    </row>
    <row r="193" spans="1:5" ht="25.5">
      <c r="A193" s="34" t="s">
        <v>53</v>
      </c>
      <c r="E193" s="35" t="s">
        <v>3408</v>
      </c>
    </row>
    <row r="194" spans="1:5" ht="12.75">
      <c r="A194" s="36" t="s">
        <v>55</v>
      </c>
      <c r="E194" s="37" t="s">
        <v>49</v>
      </c>
    </row>
    <row r="195" spans="1:5" ht="12.75">
      <c r="A195" t="s">
        <v>56</v>
      </c>
      <c r="E195" s="35" t="s">
        <v>49</v>
      </c>
    </row>
    <row r="196" spans="1:16" ht="25.5">
      <c r="A196" s="25" t="s">
        <v>47</v>
      </c>
      <c s="29" t="s">
        <v>321</v>
      </c>
      <c s="29" t="s">
        <v>3409</v>
      </c>
      <c s="25" t="s">
        <v>49</v>
      </c>
      <c s="30" t="s">
        <v>3410</v>
      </c>
      <c s="31" t="s">
        <v>116</v>
      </c>
      <c s="32">
        <v>19.5</v>
      </c>
      <c s="33">
        <v>0</v>
      </c>
      <c s="33">
        <f>ROUND(ROUND(H196,2)*ROUND(G196,3),2)</f>
      </c>
      <c s="31" t="s">
        <v>1075</v>
      </c>
      <c r="O196">
        <f>(I196*21)/100</f>
      </c>
      <c t="s">
        <v>23</v>
      </c>
    </row>
    <row r="197" spans="1:5" ht="25.5">
      <c r="A197" s="34" t="s">
        <v>53</v>
      </c>
      <c r="E197" s="35" t="s">
        <v>3411</v>
      </c>
    </row>
    <row r="198" spans="1:5" ht="12.75">
      <c r="A198" s="36" t="s">
        <v>55</v>
      </c>
      <c r="E198" s="37" t="s">
        <v>49</v>
      </c>
    </row>
    <row r="199" spans="1:5" ht="12.75">
      <c r="A199" t="s">
        <v>56</v>
      </c>
      <c r="E199" s="35" t="s">
        <v>49</v>
      </c>
    </row>
    <row r="200" spans="1:16" ht="25.5">
      <c r="A200" s="25" t="s">
        <v>47</v>
      </c>
      <c s="29" t="s">
        <v>326</v>
      </c>
      <c s="29" t="s">
        <v>3412</v>
      </c>
      <c s="25" t="s">
        <v>49</v>
      </c>
      <c s="30" t="s">
        <v>3413</v>
      </c>
      <c s="31" t="s">
        <v>142</v>
      </c>
      <c s="32">
        <v>4</v>
      </c>
      <c s="33">
        <v>0</v>
      </c>
      <c s="33">
        <f>ROUND(ROUND(H200,2)*ROUND(G200,3),2)</f>
      </c>
      <c s="31"/>
      <c r="O200">
        <f>(I200*21)/100</f>
      </c>
      <c t="s">
        <v>23</v>
      </c>
    </row>
    <row r="201" spans="1:5" ht="25.5">
      <c r="A201" s="34" t="s">
        <v>53</v>
      </c>
      <c r="E201" s="35" t="s">
        <v>3413</v>
      </c>
    </row>
    <row r="202" spans="1:5" ht="12.75">
      <c r="A202" s="36" t="s">
        <v>55</v>
      </c>
      <c r="E202" s="37" t="s">
        <v>49</v>
      </c>
    </row>
    <row r="203" spans="1:5" ht="12.75">
      <c r="A203" t="s">
        <v>56</v>
      </c>
      <c r="E203" s="35" t="s">
        <v>49</v>
      </c>
    </row>
    <row r="204" spans="1:16" ht="12.75">
      <c r="A204" s="25" t="s">
        <v>47</v>
      </c>
      <c s="29" t="s">
        <v>330</v>
      </c>
      <c s="29" t="s">
        <v>3414</v>
      </c>
      <c s="25" t="s">
        <v>49</v>
      </c>
      <c s="30" t="s">
        <v>3415</v>
      </c>
      <c s="31" t="s">
        <v>142</v>
      </c>
      <c s="32">
        <v>78</v>
      </c>
      <c s="33">
        <v>0</v>
      </c>
      <c s="33">
        <f>ROUND(ROUND(H204,2)*ROUND(G204,3),2)</f>
      </c>
      <c s="31" t="s">
        <v>1075</v>
      </c>
      <c r="O204">
        <f>(I204*21)/100</f>
      </c>
      <c t="s">
        <v>23</v>
      </c>
    </row>
    <row r="205" spans="1:5" ht="12.75">
      <c r="A205" s="34" t="s">
        <v>53</v>
      </c>
      <c r="E205" s="35" t="s">
        <v>3416</v>
      </c>
    </row>
    <row r="206" spans="1:5" ht="12.75">
      <c r="A206" s="36" t="s">
        <v>55</v>
      </c>
      <c r="E206" s="37" t="s">
        <v>49</v>
      </c>
    </row>
    <row r="207" spans="1:5" ht="12.75">
      <c r="A207" t="s">
        <v>56</v>
      </c>
      <c r="E207" s="35" t="s">
        <v>49</v>
      </c>
    </row>
    <row r="208" spans="1:16" ht="12.75">
      <c r="A208" s="25" t="s">
        <v>47</v>
      </c>
      <c s="29" t="s">
        <v>336</v>
      </c>
      <c s="29" t="s">
        <v>3417</v>
      </c>
      <c s="25" t="s">
        <v>49</v>
      </c>
      <c s="30" t="s">
        <v>3418</v>
      </c>
      <c s="31" t="s">
        <v>142</v>
      </c>
      <c s="32">
        <v>78</v>
      </c>
      <c s="33">
        <v>0</v>
      </c>
      <c s="33">
        <f>ROUND(ROUND(H208,2)*ROUND(G208,3),2)</f>
      </c>
      <c s="31" t="s">
        <v>1075</v>
      </c>
      <c r="O208">
        <f>(I208*21)/100</f>
      </c>
      <c t="s">
        <v>23</v>
      </c>
    </row>
    <row r="209" spans="1:5" ht="12.75">
      <c r="A209" s="34" t="s">
        <v>53</v>
      </c>
      <c r="E209" s="35" t="s">
        <v>3419</v>
      </c>
    </row>
    <row r="210" spans="1:5" ht="12.75">
      <c r="A210" s="36" t="s">
        <v>55</v>
      </c>
      <c r="E210" s="37" t="s">
        <v>49</v>
      </c>
    </row>
    <row r="211" spans="1:5" ht="12.75">
      <c r="A211" t="s">
        <v>56</v>
      </c>
      <c r="E211" s="35" t="s">
        <v>49</v>
      </c>
    </row>
    <row r="212" spans="1:18" ht="12.75" customHeight="1">
      <c r="A212" s="6" t="s">
        <v>45</v>
      </c>
      <c s="6"/>
      <c s="39" t="s">
        <v>3286</v>
      </c>
      <c s="6"/>
      <c s="27" t="s">
        <v>3287</v>
      </c>
      <c s="6"/>
      <c s="6"/>
      <c s="6"/>
      <c s="40">
        <f>0+Q212</f>
      </c>
      <c s="6"/>
      <c r="O212">
        <f>0+R212</f>
      </c>
      <c r="Q212">
        <f>0+I213+I217</f>
      </c>
      <c>
        <f>0+O213+O217</f>
      </c>
    </row>
    <row r="213" spans="1:16" ht="25.5">
      <c r="A213" s="25" t="s">
        <v>47</v>
      </c>
      <c s="29" t="s">
        <v>73</v>
      </c>
      <c s="29" t="s">
        <v>3420</v>
      </c>
      <c s="25" t="s">
        <v>49</v>
      </c>
      <c s="30" t="s">
        <v>3421</v>
      </c>
      <c s="31" t="s">
        <v>121</v>
      </c>
      <c s="32">
        <v>1</v>
      </c>
      <c s="33">
        <v>0</v>
      </c>
      <c s="33">
        <f>ROUND(ROUND(H213,2)*ROUND(G213,3),2)</f>
      </c>
      <c s="31"/>
      <c r="O213">
        <f>(I213*21)/100</f>
      </c>
      <c t="s">
        <v>23</v>
      </c>
    </row>
    <row r="214" spans="1:5" ht="25.5">
      <c r="A214" s="34" t="s">
        <v>53</v>
      </c>
      <c r="E214" s="35" t="s">
        <v>3421</v>
      </c>
    </row>
    <row r="215" spans="1:5" ht="12.75">
      <c r="A215" s="36" t="s">
        <v>55</v>
      </c>
      <c r="E215" s="37" t="s">
        <v>49</v>
      </c>
    </row>
    <row r="216" spans="1:5" ht="12.75">
      <c r="A216" t="s">
        <v>56</v>
      </c>
      <c r="E216" s="35" t="s">
        <v>49</v>
      </c>
    </row>
    <row r="217" spans="1:16" ht="12.75">
      <c r="A217" s="25" t="s">
        <v>47</v>
      </c>
      <c s="29" t="s">
        <v>364</v>
      </c>
      <c s="29" t="s">
        <v>3422</v>
      </c>
      <c s="25" t="s">
        <v>49</v>
      </c>
      <c s="30" t="s">
        <v>3423</v>
      </c>
      <c s="31" t="s">
        <v>121</v>
      </c>
      <c s="32">
        <v>1</v>
      </c>
      <c s="33">
        <v>0</v>
      </c>
      <c s="33">
        <f>ROUND(ROUND(H217,2)*ROUND(G217,3),2)</f>
      </c>
      <c s="31"/>
      <c r="O217">
        <f>(I217*21)/100</f>
      </c>
      <c t="s">
        <v>23</v>
      </c>
    </row>
    <row r="218" spans="1:5" ht="12.75">
      <c r="A218" s="34" t="s">
        <v>53</v>
      </c>
      <c r="E218" s="35" t="s">
        <v>3423</v>
      </c>
    </row>
    <row r="219" spans="1:5" ht="12.75">
      <c r="A219" s="36" t="s">
        <v>55</v>
      </c>
      <c r="E219" s="37" t="s">
        <v>49</v>
      </c>
    </row>
    <row r="220" spans="1:5" ht="12.75">
      <c r="A220" t="s">
        <v>56</v>
      </c>
      <c r="E220" s="35" t="s">
        <v>49</v>
      </c>
    </row>
    <row r="221" spans="1:18" ht="12.75" customHeight="1">
      <c r="A221" s="6" t="s">
        <v>45</v>
      </c>
      <c s="6"/>
      <c s="39" t="s">
        <v>2033</v>
      </c>
      <c s="6"/>
      <c s="27" t="s">
        <v>2034</v>
      </c>
      <c s="6"/>
      <c s="6"/>
      <c s="6"/>
      <c s="40">
        <f>0+Q221</f>
      </c>
      <c s="6"/>
      <c r="O221">
        <f>0+R221</f>
      </c>
      <c r="Q221">
        <f>0+I222+I226+I230+I234+I238</f>
      </c>
      <c>
        <f>0+O222+O226+O230+O234+O238</f>
      </c>
    </row>
    <row r="222" spans="1:16" ht="12.75">
      <c r="A222" s="25" t="s">
        <v>47</v>
      </c>
      <c s="29" t="s">
        <v>273</v>
      </c>
      <c s="29" t="s">
        <v>3291</v>
      </c>
      <c s="25" t="s">
        <v>49</v>
      </c>
      <c s="30" t="s">
        <v>3292</v>
      </c>
      <c s="31" t="s">
        <v>104</v>
      </c>
      <c s="32">
        <v>311.168</v>
      </c>
      <c s="33">
        <v>0</v>
      </c>
      <c s="33">
        <f>ROUND(ROUND(H222,2)*ROUND(G222,3),2)</f>
      </c>
      <c s="31" t="s">
        <v>1075</v>
      </c>
      <c r="O222">
        <f>(I222*21)/100</f>
      </c>
      <c t="s">
        <v>23</v>
      </c>
    </row>
    <row r="223" spans="1:5" ht="25.5">
      <c r="A223" s="34" t="s">
        <v>53</v>
      </c>
      <c r="E223" s="35" t="s">
        <v>3293</v>
      </c>
    </row>
    <row r="224" spans="1:5" ht="38.25">
      <c r="A224" s="36" t="s">
        <v>55</v>
      </c>
      <c r="E224" s="37" t="s">
        <v>3424</v>
      </c>
    </row>
    <row r="225" spans="1:5" ht="12.75">
      <c r="A225" t="s">
        <v>56</v>
      </c>
      <c r="E225" s="35" t="s">
        <v>49</v>
      </c>
    </row>
    <row r="226" spans="1:16" ht="12.75">
      <c r="A226" s="25" t="s">
        <v>47</v>
      </c>
      <c s="29" t="s">
        <v>341</v>
      </c>
      <c s="29" t="s">
        <v>3295</v>
      </c>
      <c s="25" t="s">
        <v>49</v>
      </c>
      <c s="30" t="s">
        <v>3296</v>
      </c>
      <c s="31" t="s">
        <v>104</v>
      </c>
      <c s="32">
        <v>330.181</v>
      </c>
      <c s="33">
        <v>0</v>
      </c>
      <c s="33">
        <f>ROUND(ROUND(H226,2)*ROUND(G226,3),2)</f>
      </c>
      <c s="31" t="s">
        <v>1075</v>
      </c>
      <c r="O226">
        <f>(I226*21)/100</f>
      </c>
      <c t="s">
        <v>23</v>
      </c>
    </row>
    <row r="227" spans="1:5" ht="12.75">
      <c r="A227" s="34" t="s">
        <v>53</v>
      </c>
      <c r="E227" s="35" t="s">
        <v>3297</v>
      </c>
    </row>
    <row r="228" spans="1:5" ht="12.75">
      <c r="A228" s="36" t="s">
        <v>55</v>
      </c>
      <c r="E228" s="37" t="s">
        <v>3425</v>
      </c>
    </row>
    <row r="229" spans="1:5" ht="12.75">
      <c r="A229" t="s">
        <v>56</v>
      </c>
      <c r="E229" s="35" t="s">
        <v>49</v>
      </c>
    </row>
    <row r="230" spans="1:16" ht="25.5">
      <c r="A230" s="25" t="s">
        <v>47</v>
      </c>
      <c s="29" t="s">
        <v>345</v>
      </c>
      <c s="29" t="s">
        <v>3298</v>
      </c>
      <c s="25" t="s">
        <v>49</v>
      </c>
      <c s="30" t="s">
        <v>3299</v>
      </c>
      <c s="31" t="s">
        <v>104</v>
      </c>
      <c s="32">
        <v>3301.81</v>
      </c>
      <c s="33">
        <v>0</v>
      </c>
      <c s="33">
        <f>ROUND(ROUND(H230,2)*ROUND(G230,3),2)</f>
      </c>
      <c s="31" t="s">
        <v>1075</v>
      </c>
      <c r="O230">
        <f>(I230*21)/100</f>
      </c>
      <c t="s">
        <v>23</v>
      </c>
    </row>
    <row r="231" spans="1:5" ht="25.5">
      <c r="A231" s="34" t="s">
        <v>53</v>
      </c>
      <c r="E231" s="35" t="s">
        <v>3300</v>
      </c>
    </row>
    <row r="232" spans="1:5" ht="12.75">
      <c r="A232" s="36" t="s">
        <v>55</v>
      </c>
      <c r="E232" s="37" t="s">
        <v>49</v>
      </c>
    </row>
    <row r="233" spans="1:5" ht="12.75">
      <c r="A233" t="s">
        <v>56</v>
      </c>
      <c r="E233" s="35" t="s">
        <v>49</v>
      </c>
    </row>
    <row r="234" spans="1:16" ht="25.5">
      <c r="A234" s="25" t="s">
        <v>47</v>
      </c>
      <c s="29" t="s">
        <v>351</v>
      </c>
      <c s="29" t="s">
        <v>3426</v>
      </c>
      <c s="25" t="s">
        <v>49</v>
      </c>
      <c s="30" t="s">
        <v>3033</v>
      </c>
      <c s="31" t="s">
        <v>104</v>
      </c>
      <c s="32">
        <v>11.7</v>
      </c>
      <c s="33">
        <v>0</v>
      </c>
      <c s="33">
        <f>ROUND(ROUND(H234,2)*ROUND(G234,3),2)</f>
      </c>
      <c s="31" t="s">
        <v>1075</v>
      </c>
      <c r="O234">
        <f>(I234*21)/100</f>
      </c>
      <c t="s">
        <v>23</v>
      </c>
    </row>
    <row r="235" spans="1:5" ht="25.5">
      <c r="A235" s="34" t="s">
        <v>53</v>
      </c>
      <c r="E235" s="35" t="s">
        <v>3427</v>
      </c>
    </row>
    <row r="236" spans="1:5" ht="12.75">
      <c r="A236" s="36" t="s">
        <v>55</v>
      </c>
      <c r="E236" s="37" t="s">
        <v>3428</v>
      </c>
    </row>
    <row r="237" spans="1:5" ht="12.75">
      <c r="A237" t="s">
        <v>56</v>
      </c>
      <c r="E237" s="35" t="s">
        <v>49</v>
      </c>
    </row>
    <row r="238" spans="1:16" ht="25.5">
      <c r="A238" s="25" t="s">
        <v>47</v>
      </c>
      <c s="29" t="s">
        <v>357</v>
      </c>
      <c s="29" t="s">
        <v>3429</v>
      </c>
      <c s="25" t="s">
        <v>49</v>
      </c>
      <c s="30" t="s">
        <v>3430</v>
      </c>
      <c s="31" t="s">
        <v>104</v>
      </c>
      <c s="32">
        <v>7.313</v>
      </c>
      <c s="33">
        <v>0</v>
      </c>
      <c s="33">
        <f>ROUND(ROUND(H238,2)*ROUND(G238,3),2)</f>
      </c>
      <c s="31" t="s">
        <v>1075</v>
      </c>
      <c r="O238">
        <f>(I238*21)/100</f>
      </c>
      <c t="s">
        <v>23</v>
      </c>
    </row>
    <row r="239" spans="1:5" ht="25.5">
      <c r="A239" s="34" t="s">
        <v>53</v>
      </c>
      <c r="E239" s="35" t="s">
        <v>3431</v>
      </c>
    </row>
    <row r="240" spans="1:5" ht="38.25">
      <c r="A240" s="36" t="s">
        <v>55</v>
      </c>
      <c r="E240" s="37" t="s">
        <v>3432</v>
      </c>
    </row>
    <row r="241" spans="1:5" ht="12.75">
      <c r="A241" t="s">
        <v>56</v>
      </c>
      <c r="E241" s="35" t="s">
        <v>49</v>
      </c>
    </row>
    <row r="242" spans="1:18" ht="12.75" customHeight="1">
      <c r="A242" s="6" t="s">
        <v>45</v>
      </c>
      <c s="6"/>
      <c s="39" t="s">
        <v>3301</v>
      </c>
      <c s="6"/>
      <c s="27" t="s">
        <v>3302</v>
      </c>
      <c s="6"/>
      <c s="6"/>
      <c s="6"/>
      <c s="40">
        <f>0+Q242</f>
      </c>
      <c s="6"/>
      <c r="O242">
        <f>0+R242</f>
      </c>
      <c r="Q242">
        <f>0+I243+I247+I251</f>
      </c>
      <c>
        <f>0+O243+O247+O251</f>
      </c>
    </row>
    <row r="243" spans="1:16" ht="12.75">
      <c r="A243" s="25" t="s">
        <v>47</v>
      </c>
      <c s="29" t="s">
        <v>394</v>
      </c>
      <c s="29" t="s">
        <v>3303</v>
      </c>
      <c s="25" t="s">
        <v>49</v>
      </c>
      <c s="30" t="s">
        <v>3304</v>
      </c>
      <c s="31" t="s">
        <v>121</v>
      </c>
      <c s="32">
        <v>1</v>
      </c>
      <c s="33">
        <v>0</v>
      </c>
      <c s="33">
        <f>ROUND(ROUND(H243,2)*ROUND(G243,3),2)</f>
      </c>
      <c s="31"/>
      <c r="O243">
        <f>(I243*21)/100</f>
      </c>
      <c t="s">
        <v>23</v>
      </c>
    </row>
    <row r="244" spans="1:5" ht="12.75">
      <c r="A244" s="34" t="s">
        <v>53</v>
      </c>
      <c r="E244" s="35" t="s">
        <v>3304</v>
      </c>
    </row>
    <row r="245" spans="1:5" ht="12.75">
      <c r="A245" s="36" t="s">
        <v>55</v>
      </c>
      <c r="E245" s="37" t="s">
        <v>49</v>
      </c>
    </row>
    <row r="246" spans="1:5" ht="12.75">
      <c r="A246" t="s">
        <v>56</v>
      </c>
      <c r="E246" s="35" t="s">
        <v>49</v>
      </c>
    </row>
    <row r="247" spans="1:16" ht="12.75">
      <c r="A247" s="25" t="s">
        <v>47</v>
      </c>
      <c s="29" t="s">
        <v>400</v>
      </c>
      <c s="29" t="s">
        <v>3305</v>
      </c>
      <c s="25" t="s">
        <v>49</v>
      </c>
      <c s="30" t="s">
        <v>3306</v>
      </c>
      <c s="31" t="s">
        <v>121</v>
      </c>
      <c s="32">
        <v>1</v>
      </c>
      <c s="33">
        <v>0</v>
      </c>
      <c s="33">
        <f>ROUND(ROUND(H247,2)*ROUND(G247,3),2)</f>
      </c>
      <c s="31"/>
      <c r="O247">
        <f>(I247*21)/100</f>
      </c>
      <c t="s">
        <v>23</v>
      </c>
    </row>
    <row r="248" spans="1:5" ht="12.75">
      <c r="A248" s="34" t="s">
        <v>53</v>
      </c>
      <c r="E248" s="35" t="s">
        <v>3306</v>
      </c>
    </row>
    <row r="249" spans="1:5" ht="12.75">
      <c r="A249" s="36" t="s">
        <v>55</v>
      </c>
      <c r="E249" s="37" t="s">
        <v>49</v>
      </c>
    </row>
    <row r="250" spans="1:5" ht="12.75">
      <c r="A250" t="s">
        <v>56</v>
      </c>
      <c r="E250" s="35" t="s">
        <v>49</v>
      </c>
    </row>
    <row r="251" spans="1:16" ht="12.75">
      <c r="A251" s="25" t="s">
        <v>47</v>
      </c>
      <c s="29" t="s">
        <v>403</v>
      </c>
      <c s="29" t="s">
        <v>3433</v>
      </c>
      <c s="25" t="s">
        <v>49</v>
      </c>
      <c s="30" t="s">
        <v>3434</v>
      </c>
      <c s="31" t="s">
        <v>121</v>
      </c>
      <c s="32">
        <v>1</v>
      </c>
      <c s="33">
        <v>0</v>
      </c>
      <c s="33">
        <f>ROUND(ROUND(H251,2)*ROUND(G251,3),2)</f>
      </c>
      <c s="31"/>
      <c r="O251">
        <f>(I251*21)/100</f>
      </c>
      <c t="s">
        <v>23</v>
      </c>
    </row>
    <row r="252" spans="1:5" ht="12.75">
      <c r="A252" s="34" t="s">
        <v>53</v>
      </c>
      <c r="E252" s="35" t="s">
        <v>3434</v>
      </c>
    </row>
    <row r="253" spans="1:5" ht="12.75">
      <c r="A253" s="36" t="s">
        <v>55</v>
      </c>
      <c r="E253" s="37" t="s">
        <v>49</v>
      </c>
    </row>
    <row r="254" spans="1:5" ht="12.75">
      <c r="A254" t="s">
        <v>56</v>
      </c>
      <c r="E25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0+O8+O37+O66</f>
      </c>
      <c t="s">
        <v>22</v>
      </c>
    </row>
    <row r="3" spans="1:16" ht="15" customHeight="1">
      <c r="A3" t="s">
        <v>12</v>
      </c>
      <c s="12" t="s">
        <v>14</v>
      </c>
      <c s="13" t="s">
        <v>15</v>
      </c>
      <c s="1"/>
      <c s="14" t="s">
        <v>16</v>
      </c>
      <c s="1"/>
      <c s="9"/>
      <c s="8" t="s">
        <v>3435</v>
      </c>
      <c s="41">
        <f>0+I8+I37+I66</f>
      </c>
      <c s="10"/>
      <c r="O3" t="s">
        <v>19</v>
      </c>
      <c t="s">
        <v>23</v>
      </c>
    </row>
    <row r="4" spans="1:16" ht="15" customHeight="1">
      <c r="A4" t="s">
        <v>17</v>
      </c>
      <c s="16" t="s">
        <v>18</v>
      </c>
      <c s="17" t="s">
        <v>3435</v>
      </c>
      <c s="6"/>
      <c s="18" t="s">
        <v>3436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3203</v>
      </c>
      <c s="19"/>
      <c s="27" t="s">
        <v>3204</v>
      </c>
      <c s="19"/>
      <c s="19"/>
      <c s="19"/>
      <c s="28">
        <f>0+Q8</f>
      </c>
      <c s="19"/>
      <c r="O8">
        <f>0+R8</f>
      </c>
      <c r="Q8">
        <f>0+I9+I13+I17+I21+I25+I29+I33</f>
      </c>
      <c>
        <f>0+O9+O13+O17+O21+O25+O29+O33</f>
      </c>
    </row>
    <row r="9" spans="1:16" ht="12.75">
      <c r="A9" s="25" t="s">
        <v>47</v>
      </c>
      <c s="29" t="s">
        <v>29</v>
      </c>
      <c s="29" t="s">
        <v>3437</v>
      </c>
      <c s="25" t="s">
        <v>49</v>
      </c>
      <c s="30" t="s">
        <v>3438</v>
      </c>
      <c s="31" t="s">
        <v>121</v>
      </c>
      <c s="32">
        <v>2</v>
      </c>
      <c s="33">
        <v>0</v>
      </c>
      <c s="33">
        <f>ROUND(ROUND(H9,2)*ROUND(G9,3),2)</f>
      </c>
      <c s="31" t="s">
        <v>1075</v>
      </c>
      <c r="O9">
        <f>(I9*21)/100</f>
      </c>
      <c t="s">
        <v>23</v>
      </c>
    </row>
    <row r="10" spans="1:5" ht="25.5">
      <c r="A10" s="34" t="s">
        <v>53</v>
      </c>
      <c r="E10" s="35" t="s">
        <v>3439</v>
      </c>
    </row>
    <row r="11" spans="1:5" ht="12.75">
      <c r="A11" s="36" t="s">
        <v>55</v>
      </c>
      <c r="E11" s="37" t="s">
        <v>49</v>
      </c>
    </row>
    <row r="12" spans="1:5" ht="12.75">
      <c r="A12" t="s">
        <v>56</v>
      </c>
      <c r="E12" s="35" t="s">
        <v>49</v>
      </c>
    </row>
    <row r="13" spans="1:16" ht="12.75">
      <c r="A13" s="25" t="s">
        <v>47</v>
      </c>
      <c s="29" t="s">
        <v>23</v>
      </c>
      <c s="29" t="s">
        <v>3440</v>
      </c>
      <c s="25" t="s">
        <v>49</v>
      </c>
      <c s="30" t="s">
        <v>3441</v>
      </c>
      <c s="31" t="s">
        <v>3281</v>
      </c>
      <c s="32">
        <v>2</v>
      </c>
      <c s="33">
        <v>0</v>
      </c>
      <c s="33">
        <f>ROUND(ROUND(H13,2)*ROUND(G13,3),2)</f>
      </c>
      <c s="31"/>
      <c r="O13">
        <f>(I13*21)/100</f>
      </c>
      <c t="s">
        <v>23</v>
      </c>
    </row>
    <row r="14" spans="1:5" ht="12.75">
      <c r="A14" s="34" t="s">
        <v>53</v>
      </c>
      <c r="E14" s="35" t="s">
        <v>3283</v>
      </c>
    </row>
    <row r="15" spans="1:5" ht="12.75">
      <c r="A15" s="36" t="s">
        <v>55</v>
      </c>
      <c r="E15" s="37" t="s">
        <v>49</v>
      </c>
    </row>
    <row r="16" spans="1:5" ht="12.75">
      <c r="A16" t="s">
        <v>56</v>
      </c>
      <c r="E16" s="35" t="s">
        <v>49</v>
      </c>
    </row>
    <row r="17" spans="1:16" ht="25.5">
      <c r="A17" s="25" t="s">
        <v>47</v>
      </c>
      <c s="29" t="s">
        <v>22</v>
      </c>
      <c s="29" t="s">
        <v>3442</v>
      </c>
      <c s="25" t="s">
        <v>49</v>
      </c>
      <c s="30" t="s">
        <v>3443</v>
      </c>
      <c s="31" t="s">
        <v>121</v>
      </c>
      <c s="32">
        <v>3</v>
      </c>
      <c s="33">
        <v>0</v>
      </c>
      <c s="33">
        <f>ROUND(ROUND(H17,2)*ROUND(G17,3),2)</f>
      </c>
      <c s="31"/>
      <c r="O17">
        <f>(I17*21)/100</f>
      </c>
      <c t="s">
        <v>23</v>
      </c>
    </row>
    <row r="18" spans="1:5" ht="12.75">
      <c r="A18" s="34" t="s">
        <v>53</v>
      </c>
      <c r="E18" s="35" t="s">
        <v>3444</v>
      </c>
    </row>
    <row r="19" spans="1:5" ht="12.75">
      <c r="A19" s="36" t="s">
        <v>55</v>
      </c>
      <c r="E19" s="37" t="s">
        <v>49</v>
      </c>
    </row>
    <row r="20" spans="1:5" ht="12.75">
      <c r="A20" t="s">
        <v>56</v>
      </c>
      <c r="E20" s="35" t="s">
        <v>49</v>
      </c>
    </row>
    <row r="21" spans="1:16" ht="12.75">
      <c r="A21" s="25" t="s">
        <v>47</v>
      </c>
      <c s="29" t="s">
        <v>33</v>
      </c>
      <c s="29" t="s">
        <v>3445</v>
      </c>
      <c s="25" t="s">
        <v>49</v>
      </c>
      <c s="30" t="s">
        <v>3446</v>
      </c>
      <c s="31" t="s">
        <v>121</v>
      </c>
      <c s="32">
        <v>3</v>
      </c>
      <c s="33">
        <v>0</v>
      </c>
      <c s="33">
        <f>ROUND(ROUND(H21,2)*ROUND(G21,3),2)</f>
      </c>
      <c s="31"/>
      <c r="O21">
        <f>(I21*21)/100</f>
      </c>
      <c t="s">
        <v>23</v>
      </c>
    </row>
    <row r="22" spans="1:5" ht="12.75">
      <c r="A22" s="34" t="s">
        <v>53</v>
      </c>
      <c r="E22" s="35" t="s">
        <v>3316</v>
      </c>
    </row>
    <row r="23" spans="1:5" ht="12.75">
      <c r="A23" s="36" t="s">
        <v>55</v>
      </c>
      <c r="E23" s="37" t="s">
        <v>49</v>
      </c>
    </row>
    <row r="24" spans="1:5" ht="12.75">
      <c r="A24" t="s">
        <v>56</v>
      </c>
      <c r="E24" s="35" t="s">
        <v>49</v>
      </c>
    </row>
    <row r="25" spans="1:16" ht="12.75">
      <c r="A25" s="25" t="s">
        <v>47</v>
      </c>
      <c s="29" t="s">
        <v>35</v>
      </c>
      <c s="29" t="s">
        <v>3330</v>
      </c>
      <c s="25" t="s">
        <v>49</v>
      </c>
      <c s="30" t="s">
        <v>3331</v>
      </c>
      <c s="31" t="s">
        <v>121</v>
      </c>
      <c s="32">
        <v>7</v>
      </c>
      <c s="33">
        <v>0</v>
      </c>
      <c s="33">
        <f>ROUND(ROUND(H25,2)*ROUND(G25,3),2)</f>
      </c>
      <c s="31"/>
      <c r="O25">
        <f>(I25*21)/100</f>
      </c>
      <c t="s">
        <v>23</v>
      </c>
    </row>
    <row r="26" spans="1:5" ht="12.75">
      <c r="A26" s="34" t="s">
        <v>53</v>
      </c>
      <c r="E26" s="35" t="s">
        <v>3331</v>
      </c>
    </row>
    <row r="27" spans="1:5" ht="12.75">
      <c r="A27" s="36" t="s">
        <v>55</v>
      </c>
      <c r="E27" s="37" t="s">
        <v>49</v>
      </c>
    </row>
    <row r="28" spans="1:5" ht="12.75">
      <c r="A28" t="s">
        <v>56</v>
      </c>
      <c r="E28" s="35" t="s">
        <v>49</v>
      </c>
    </row>
    <row r="29" spans="1:16" ht="12.75">
      <c r="A29" s="25" t="s">
        <v>47</v>
      </c>
      <c s="29" t="s">
        <v>210</v>
      </c>
      <c s="29" t="s">
        <v>3364</v>
      </c>
      <c s="25" t="s">
        <v>49</v>
      </c>
      <c s="30" t="s">
        <v>3365</v>
      </c>
      <c s="31" t="s">
        <v>786</v>
      </c>
      <c s="32">
        <v>5</v>
      </c>
      <c s="33">
        <v>0</v>
      </c>
      <c s="33">
        <f>ROUND(ROUND(H29,2)*ROUND(G29,3),2)</f>
      </c>
      <c s="31"/>
      <c r="O29">
        <f>(I29*21)/100</f>
      </c>
      <c t="s">
        <v>23</v>
      </c>
    </row>
    <row r="30" spans="1:5" ht="12.75">
      <c r="A30" s="34" t="s">
        <v>53</v>
      </c>
      <c r="E30" s="35" t="s">
        <v>3366</v>
      </c>
    </row>
    <row r="31" spans="1:5" ht="12.75">
      <c r="A31" s="36" t="s">
        <v>55</v>
      </c>
      <c r="E31" s="37" t="s">
        <v>49</v>
      </c>
    </row>
    <row r="32" spans="1:5" ht="12.75">
      <c r="A32" t="s">
        <v>56</v>
      </c>
      <c r="E32" s="35" t="s">
        <v>49</v>
      </c>
    </row>
    <row r="33" spans="1:16" ht="12.75">
      <c r="A33" s="25" t="s">
        <v>47</v>
      </c>
      <c s="29" t="s">
        <v>214</v>
      </c>
      <c s="29" t="s">
        <v>3368</v>
      </c>
      <c s="25" t="s">
        <v>49</v>
      </c>
      <c s="30" t="s">
        <v>3369</v>
      </c>
      <c s="31" t="s">
        <v>786</v>
      </c>
      <c s="32">
        <v>4</v>
      </c>
      <c s="33">
        <v>0</v>
      </c>
      <c s="33">
        <f>ROUND(ROUND(H33,2)*ROUND(G33,3),2)</f>
      </c>
      <c s="31"/>
      <c r="O33">
        <f>(I33*21)/100</f>
      </c>
      <c t="s">
        <v>23</v>
      </c>
    </row>
    <row r="34" spans="1:5" ht="12.75">
      <c r="A34" s="34" t="s">
        <v>53</v>
      </c>
      <c r="E34" s="35" t="s">
        <v>3369</v>
      </c>
    </row>
    <row r="35" spans="1:5" ht="12.75">
      <c r="A35" s="36" t="s">
        <v>55</v>
      </c>
      <c r="E35" s="37" t="s">
        <v>49</v>
      </c>
    </row>
    <row r="36" spans="1:5" ht="12.75">
      <c r="A36" t="s">
        <v>56</v>
      </c>
      <c r="E36" s="35" t="s">
        <v>49</v>
      </c>
    </row>
    <row r="37" spans="1:18" ht="12.75" customHeight="1">
      <c r="A37" s="6" t="s">
        <v>45</v>
      </c>
      <c s="6"/>
      <c s="39" t="s">
        <v>3243</v>
      </c>
      <c s="6"/>
      <c s="27" t="s">
        <v>3244</v>
      </c>
      <c s="6"/>
      <c s="6"/>
      <c s="6"/>
      <c s="40">
        <f>0+Q37</f>
      </c>
      <c s="6"/>
      <c r="O37">
        <f>0+R37</f>
      </c>
      <c r="Q37">
        <f>0+I38+I42+I46+I50+I54+I58+I62</f>
      </c>
      <c>
        <f>0+O38+O42+O46+O50+O54+O58+O62</f>
      </c>
    </row>
    <row r="38" spans="1:16" ht="25.5">
      <c r="A38" s="25" t="s">
        <v>47</v>
      </c>
      <c s="29" t="s">
        <v>37</v>
      </c>
      <c s="29" t="s">
        <v>3447</v>
      </c>
      <c s="25" t="s">
        <v>49</v>
      </c>
      <c s="30" t="s">
        <v>3448</v>
      </c>
      <c s="31" t="s">
        <v>121</v>
      </c>
      <c s="32">
        <v>1</v>
      </c>
      <c s="33">
        <v>0</v>
      </c>
      <c s="33">
        <f>ROUND(ROUND(H38,2)*ROUND(G38,3),2)</f>
      </c>
      <c s="31" t="s">
        <v>1075</v>
      </c>
      <c r="O38">
        <f>(I38*21)/100</f>
      </c>
      <c t="s">
        <v>23</v>
      </c>
    </row>
    <row r="39" spans="1:5" ht="38.25">
      <c r="A39" s="34" t="s">
        <v>53</v>
      </c>
      <c r="E39" s="35" t="s">
        <v>3449</v>
      </c>
    </row>
    <row r="40" spans="1:5" ht="12.75">
      <c r="A40" s="36" t="s">
        <v>55</v>
      </c>
      <c r="E40" s="37" t="s">
        <v>49</v>
      </c>
    </row>
    <row r="41" spans="1:5" ht="12.75">
      <c r="A41" t="s">
        <v>56</v>
      </c>
      <c r="E41" s="35" t="s">
        <v>49</v>
      </c>
    </row>
    <row r="42" spans="1:16" ht="12.75">
      <c r="A42" s="25" t="s">
        <v>47</v>
      </c>
      <c s="29" t="s">
        <v>77</v>
      </c>
      <c s="29" t="s">
        <v>3450</v>
      </c>
      <c s="25" t="s">
        <v>49</v>
      </c>
      <c s="30" t="s">
        <v>3451</v>
      </c>
      <c s="31" t="s">
        <v>126</v>
      </c>
      <c s="32">
        <v>1</v>
      </c>
      <c s="33">
        <v>0</v>
      </c>
      <c s="33">
        <f>ROUND(ROUND(H42,2)*ROUND(G42,3),2)</f>
      </c>
      <c s="31" t="s">
        <v>1075</v>
      </c>
      <c r="O42">
        <f>(I42*21)/100</f>
      </c>
      <c t="s">
        <v>23</v>
      </c>
    </row>
    <row r="43" spans="1:5" ht="38.25">
      <c r="A43" s="34" t="s">
        <v>53</v>
      </c>
      <c r="E43" s="35" t="s">
        <v>3452</v>
      </c>
    </row>
    <row r="44" spans="1:5" ht="12.75">
      <c r="A44" s="36" t="s">
        <v>55</v>
      </c>
      <c r="E44" s="37" t="s">
        <v>49</v>
      </c>
    </row>
    <row r="45" spans="1:5" ht="12.75">
      <c r="A45" t="s">
        <v>56</v>
      </c>
      <c r="E45" s="35" t="s">
        <v>49</v>
      </c>
    </row>
    <row r="46" spans="1:16" ht="25.5">
      <c r="A46" s="25" t="s">
        <v>47</v>
      </c>
      <c s="29" t="s">
        <v>40</v>
      </c>
      <c s="29" t="s">
        <v>3453</v>
      </c>
      <c s="25" t="s">
        <v>49</v>
      </c>
      <c s="30" t="s">
        <v>3454</v>
      </c>
      <c s="31" t="s">
        <v>121</v>
      </c>
      <c s="32">
        <v>2</v>
      </c>
      <c s="33">
        <v>0</v>
      </c>
      <c s="33">
        <f>ROUND(ROUND(H46,2)*ROUND(G46,3),2)</f>
      </c>
      <c s="31" t="s">
        <v>1075</v>
      </c>
      <c r="O46">
        <f>(I46*21)/100</f>
      </c>
      <c t="s">
        <v>23</v>
      </c>
    </row>
    <row r="47" spans="1:5" ht="25.5">
      <c r="A47" s="34" t="s">
        <v>53</v>
      </c>
      <c r="E47" s="35" t="s">
        <v>3455</v>
      </c>
    </row>
    <row r="48" spans="1:5" ht="12.75">
      <c r="A48" s="36" t="s">
        <v>55</v>
      </c>
      <c r="E48" s="37" t="s">
        <v>49</v>
      </c>
    </row>
    <row r="49" spans="1:5" ht="12.75">
      <c r="A49" t="s">
        <v>56</v>
      </c>
      <c r="E49" s="35" t="s">
        <v>49</v>
      </c>
    </row>
    <row r="50" spans="1:16" ht="12.75">
      <c r="A50" s="25" t="s">
        <v>47</v>
      </c>
      <c s="29" t="s">
        <v>42</v>
      </c>
      <c s="29" t="s">
        <v>3456</v>
      </c>
      <c s="25" t="s">
        <v>49</v>
      </c>
      <c s="30" t="s">
        <v>3457</v>
      </c>
      <c s="31" t="s">
        <v>121</v>
      </c>
      <c s="32">
        <v>2</v>
      </c>
      <c s="33">
        <v>0</v>
      </c>
      <c s="33">
        <f>ROUND(ROUND(H50,2)*ROUND(G50,3),2)</f>
      </c>
      <c s="31" t="s">
        <v>1075</v>
      </c>
      <c r="O50">
        <f>(I50*21)/100</f>
      </c>
      <c t="s">
        <v>23</v>
      </c>
    </row>
    <row r="51" spans="1:5" ht="12.75">
      <c r="A51" s="34" t="s">
        <v>53</v>
      </c>
      <c r="E51" s="35" t="s">
        <v>3458</v>
      </c>
    </row>
    <row r="52" spans="1:5" ht="12.75">
      <c r="A52" s="36" t="s">
        <v>55</v>
      </c>
      <c r="E52" s="37" t="s">
        <v>49</v>
      </c>
    </row>
    <row r="53" spans="1:5" ht="12.75">
      <c r="A53" t="s">
        <v>56</v>
      </c>
      <c r="E53" s="35" t="s">
        <v>49</v>
      </c>
    </row>
    <row r="54" spans="1:16" ht="12.75">
      <c r="A54" s="25" t="s">
        <v>47</v>
      </c>
      <c s="29" t="s">
        <v>94</v>
      </c>
      <c s="29" t="s">
        <v>3279</v>
      </c>
      <c s="25" t="s">
        <v>49</v>
      </c>
      <c s="30" t="s">
        <v>3280</v>
      </c>
      <c s="31" t="s">
        <v>3281</v>
      </c>
      <c s="32">
        <v>2</v>
      </c>
      <c s="33">
        <v>0</v>
      </c>
      <c s="33">
        <f>ROUND(ROUND(H54,2)*ROUND(G54,3),2)</f>
      </c>
      <c s="31"/>
      <c r="O54">
        <f>(I54*21)/100</f>
      </c>
      <c t="s">
        <v>23</v>
      </c>
    </row>
    <row r="55" spans="1:5" ht="12.75">
      <c r="A55" s="34" t="s">
        <v>53</v>
      </c>
      <c r="E55" s="35" t="s">
        <v>3280</v>
      </c>
    </row>
    <row r="56" spans="1:5" ht="12.75">
      <c r="A56" s="36" t="s">
        <v>55</v>
      </c>
      <c r="E56" s="37" t="s">
        <v>49</v>
      </c>
    </row>
    <row r="57" spans="1:5" ht="12.75">
      <c r="A57" t="s">
        <v>56</v>
      </c>
      <c r="E57" s="35" t="s">
        <v>49</v>
      </c>
    </row>
    <row r="58" spans="1:16" ht="12.75">
      <c r="A58" s="25" t="s">
        <v>47</v>
      </c>
      <c s="29" t="s">
        <v>199</v>
      </c>
      <c s="29" t="s">
        <v>3282</v>
      </c>
      <c s="25" t="s">
        <v>49</v>
      </c>
      <c s="30" t="s">
        <v>3283</v>
      </c>
      <c s="31" t="s">
        <v>3281</v>
      </c>
      <c s="32">
        <v>1</v>
      </c>
      <c s="33">
        <v>0</v>
      </c>
      <c s="33">
        <f>ROUND(ROUND(H58,2)*ROUND(G58,3),2)</f>
      </c>
      <c s="31"/>
      <c r="O58">
        <f>(I58*21)/100</f>
      </c>
      <c t="s">
        <v>23</v>
      </c>
    </row>
    <row r="59" spans="1:5" ht="12.75">
      <c r="A59" s="34" t="s">
        <v>53</v>
      </c>
      <c r="E59" s="35" t="s">
        <v>3283</v>
      </c>
    </row>
    <row r="60" spans="1:5" ht="12.75">
      <c r="A60" s="36" t="s">
        <v>55</v>
      </c>
      <c r="E60" s="37" t="s">
        <v>49</v>
      </c>
    </row>
    <row r="61" spans="1:5" ht="12.75">
      <c r="A61" t="s">
        <v>56</v>
      </c>
      <c r="E61" s="35" t="s">
        <v>49</v>
      </c>
    </row>
    <row r="62" spans="1:16" ht="12.75">
      <c r="A62" s="25" t="s">
        <v>47</v>
      </c>
      <c s="29" t="s">
        <v>205</v>
      </c>
      <c s="29" t="s">
        <v>3284</v>
      </c>
      <c s="25" t="s">
        <v>49</v>
      </c>
      <c s="30" t="s">
        <v>3285</v>
      </c>
      <c s="31" t="s">
        <v>142</v>
      </c>
      <c s="32">
        <v>2</v>
      </c>
      <c s="33">
        <v>0</v>
      </c>
      <c s="33">
        <f>ROUND(ROUND(H62,2)*ROUND(G62,3),2)</f>
      </c>
      <c s="31"/>
      <c r="O62">
        <f>(I62*21)/100</f>
      </c>
      <c t="s">
        <v>23</v>
      </c>
    </row>
    <row r="63" spans="1:5" ht="12.75">
      <c r="A63" s="34" t="s">
        <v>53</v>
      </c>
      <c r="E63" s="35" t="s">
        <v>3285</v>
      </c>
    </row>
    <row r="64" spans="1:5" ht="12.75">
      <c r="A64" s="36" t="s">
        <v>55</v>
      </c>
      <c r="E64" s="37" t="s">
        <v>49</v>
      </c>
    </row>
    <row r="65" spans="1:5" ht="12.75">
      <c r="A65" t="s">
        <v>56</v>
      </c>
      <c r="E65" s="35" t="s">
        <v>49</v>
      </c>
    </row>
    <row r="66" spans="1:18" ht="12.75" customHeight="1">
      <c r="A66" s="6" t="s">
        <v>45</v>
      </c>
      <c s="6"/>
      <c s="39" t="s">
        <v>2033</v>
      </c>
      <c s="6"/>
      <c s="27" t="s">
        <v>2034</v>
      </c>
      <c s="6"/>
      <c s="6"/>
      <c s="6"/>
      <c s="40">
        <f>0+Q66</f>
      </c>
      <c s="6"/>
      <c r="O66">
        <f>0+R66</f>
      </c>
      <c r="Q66">
        <f>0+I67+I71+I75</f>
      </c>
      <c>
        <f>0+O67+O71+O75</f>
      </c>
    </row>
    <row r="67" spans="1:16" ht="12.75">
      <c r="A67" s="25" t="s">
        <v>47</v>
      </c>
      <c s="29" t="s">
        <v>73</v>
      </c>
      <c s="29" t="s">
        <v>3291</v>
      </c>
      <c s="25" t="s">
        <v>49</v>
      </c>
      <c s="30" t="s">
        <v>3292</v>
      </c>
      <c s="31" t="s">
        <v>104</v>
      </c>
      <c s="32">
        <v>1.7</v>
      </c>
      <c s="33">
        <v>0</v>
      </c>
      <c s="33">
        <f>ROUND(ROUND(H67,2)*ROUND(G67,3),2)</f>
      </c>
      <c s="31" t="s">
        <v>1075</v>
      </c>
      <c r="O67">
        <f>(I67*21)/100</f>
      </c>
      <c t="s">
        <v>23</v>
      </c>
    </row>
    <row r="68" spans="1:5" ht="25.5">
      <c r="A68" s="34" t="s">
        <v>53</v>
      </c>
      <c r="E68" s="35" t="s">
        <v>3293</v>
      </c>
    </row>
    <row r="69" spans="1:5" ht="12.75">
      <c r="A69" s="36" t="s">
        <v>55</v>
      </c>
      <c r="E69" s="37" t="s">
        <v>49</v>
      </c>
    </row>
    <row r="70" spans="1:5" ht="12.75">
      <c r="A70" t="s">
        <v>56</v>
      </c>
      <c r="E70" s="35" t="s">
        <v>49</v>
      </c>
    </row>
    <row r="71" spans="1:16" ht="12.75">
      <c r="A71" s="25" t="s">
        <v>47</v>
      </c>
      <c s="29" t="s">
        <v>44</v>
      </c>
      <c s="29" t="s">
        <v>3295</v>
      </c>
      <c s="25" t="s">
        <v>49</v>
      </c>
      <c s="30" t="s">
        <v>3296</v>
      </c>
      <c s="31" t="s">
        <v>104</v>
      </c>
      <c s="32">
        <v>1.7</v>
      </c>
      <c s="33">
        <v>0</v>
      </c>
      <c s="33">
        <f>ROUND(ROUND(H71,2)*ROUND(G71,3),2)</f>
      </c>
      <c s="31" t="s">
        <v>1075</v>
      </c>
      <c r="O71">
        <f>(I71*21)/100</f>
      </c>
      <c t="s">
        <v>23</v>
      </c>
    </row>
    <row r="72" spans="1:5" ht="12.75">
      <c r="A72" s="34" t="s">
        <v>53</v>
      </c>
      <c r="E72" s="35" t="s">
        <v>3297</v>
      </c>
    </row>
    <row r="73" spans="1:5" ht="12.75">
      <c r="A73" s="36" t="s">
        <v>55</v>
      </c>
      <c r="E73" s="37" t="s">
        <v>49</v>
      </c>
    </row>
    <row r="74" spans="1:5" ht="12.75">
      <c r="A74" t="s">
        <v>56</v>
      </c>
      <c r="E74" s="35" t="s">
        <v>49</v>
      </c>
    </row>
    <row r="75" spans="1:16" ht="25.5">
      <c r="A75" s="25" t="s">
        <v>47</v>
      </c>
      <c s="29" t="s">
        <v>89</v>
      </c>
      <c s="29" t="s">
        <v>3298</v>
      </c>
      <c s="25" t="s">
        <v>49</v>
      </c>
      <c s="30" t="s">
        <v>3299</v>
      </c>
      <c s="31" t="s">
        <v>104</v>
      </c>
      <c s="32">
        <v>17</v>
      </c>
      <c s="33">
        <v>0</v>
      </c>
      <c s="33">
        <f>ROUND(ROUND(H75,2)*ROUND(G75,3),2)</f>
      </c>
      <c s="31" t="s">
        <v>1075</v>
      </c>
      <c r="O75">
        <f>(I75*21)/100</f>
      </c>
      <c t="s">
        <v>23</v>
      </c>
    </row>
    <row r="76" spans="1:5" ht="25.5">
      <c r="A76" s="34" t="s">
        <v>53</v>
      </c>
      <c r="E76" s="35" t="s">
        <v>3300</v>
      </c>
    </row>
    <row r="77" spans="1:5" ht="12.75">
      <c r="A77" s="36" t="s">
        <v>55</v>
      </c>
      <c r="E77" s="37" t="s">
        <v>49</v>
      </c>
    </row>
    <row r="78" spans="1:5" ht="12.75">
      <c r="A78" t="s">
        <v>56</v>
      </c>
      <c r="E7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3459</v>
      </c>
      <c s="41">
        <f>0+I8</f>
      </c>
      <c s="10"/>
      <c r="O3" t="s">
        <v>19</v>
      </c>
      <c t="s">
        <v>23</v>
      </c>
    </row>
    <row r="4" spans="1:16" ht="15" customHeight="1">
      <c r="A4" t="s">
        <v>17</v>
      </c>
      <c s="16" t="s">
        <v>18</v>
      </c>
      <c s="17" t="s">
        <v>3459</v>
      </c>
      <c s="6"/>
      <c s="18" t="s">
        <v>3460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3461</v>
      </c>
      <c s="19"/>
      <c s="19"/>
      <c s="19"/>
      <c s="28">
        <f>0+Q8</f>
      </c>
      <c s="19"/>
      <c r="O8">
        <f>0+R8</f>
      </c>
      <c r="Q8">
        <f>0+I9+I13+I17+I21+I25+I29+I33</f>
      </c>
      <c>
        <f>0+O9+O13+O17+O21+O25+O29+O33</f>
      </c>
    </row>
    <row r="9" spans="1:16" ht="12.75">
      <c r="A9" s="25" t="s">
        <v>47</v>
      </c>
      <c s="29" t="s">
        <v>29</v>
      </c>
      <c s="29" t="s">
        <v>3462</v>
      </c>
      <c s="25" t="s">
        <v>49</v>
      </c>
      <c s="30" t="s">
        <v>3463</v>
      </c>
      <c s="31" t="s">
        <v>121</v>
      </c>
      <c s="32">
        <v>11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3464</v>
      </c>
    </row>
    <row r="13" spans="1:16" ht="12.75">
      <c r="A13" s="25" t="s">
        <v>47</v>
      </c>
      <c s="29" t="s">
        <v>23</v>
      </c>
      <c s="29" t="s">
        <v>3465</v>
      </c>
      <c s="25" t="s">
        <v>49</v>
      </c>
      <c s="30" t="s">
        <v>3466</v>
      </c>
      <c s="31" t="s">
        <v>121</v>
      </c>
      <c s="32">
        <v>4</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3464</v>
      </c>
    </row>
    <row r="17" spans="1:16" ht="12.75">
      <c r="A17" s="25" t="s">
        <v>47</v>
      </c>
      <c s="29" t="s">
        <v>22</v>
      </c>
      <c s="29" t="s">
        <v>3467</v>
      </c>
      <c s="25" t="s">
        <v>49</v>
      </c>
      <c s="30" t="s">
        <v>3468</v>
      </c>
      <c s="31" t="s">
        <v>126</v>
      </c>
      <c s="32">
        <v>18</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3469</v>
      </c>
    </row>
    <row r="21" spans="1:16" ht="12.75">
      <c r="A21" s="25" t="s">
        <v>47</v>
      </c>
      <c s="29" t="s">
        <v>33</v>
      </c>
      <c s="29" t="s">
        <v>3470</v>
      </c>
      <c s="25" t="s">
        <v>49</v>
      </c>
      <c s="30" t="s">
        <v>3471</v>
      </c>
      <c s="31" t="s">
        <v>121</v>
      </c>
      <c s="32">
        <v>7</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3472</v>
      </c>
      <c s="25" t="s">
        <v>49</v>
      </c>
      <c s="30" t="s">
        <v>3473</v>
      </c>
      <c s="31" t="s">
        <v>126</v>
      </c>
      <c s="32">
        <v>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3474</v>
      </c>
      <c s="25" t="s">
        <v>49</v>
      </c>
      <c s="30" t="s">
        <v>3475</v>
      </c>
      <c s="31" t="s">
        <v>126</v>
      </c>
      <c s="32">
        <v>38</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3476</v>
      </c>
    </row>
    <row r="33" spans="1:16" ht="12.75">
      <c r="A33" s="25" t="s">
        <v>47</v>
      </c>
      <c s="29" t="s">
        <v>73</v>
      </c>
      <c s="29" t="s">
        <v>3477</v>
      </c>
      <c s="25" t="s">
        <v>49</v>
      </c>
      <c s="30" t="s">
        <v>3478</v>
      </c>
      <c s="31" t="s">
        <v>126</v>
      </c>
      <c s="32">
        <v>11</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3476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0+O8+O153+O162+O263+O276+O281+O294</f>
      </c>
      <c t="s">
        <v>22</v>
      </c>
    </row>
    <row r="3" spans="1:16" ht="15" customHeight="1">
      <c r="A3" t="s">
        <v>12</v>
      </c>
      <c s="12" t="s">
        <v>14</v>
      </c>
      <c s="13" t="s">
        <v>15</v>
      </c>
      <c s="1"/>
      <c s="14" t="s">
        <v>16</v>
      </c>
      <c s="1"/>
      <c s="9"/>
      <c s="8" t="s">
        <v>3479</v>
      </c>
      <c s="41">
        <f>0+I8+I153+I162+I263+I276+I281+I294</f>
      </c>
      <c s="10"/>
      <c r="O3" t="s">
        <v>19</v>
      </c>
      <c t="s">
        <v>23</v>
      </c>
    </row>
    <row r="4" spans="1:16" ht="15" customHeight="1">
      <c r="A4" t="s">
        <v>17</v>
      </c>
      <c s="16" t="s">
        <v>18</v>
      </c>
      <c s="17" t="s">
        <v>3479</v>
      </c>
      <c s="6"/>
      <c s="18" t="s">
        <v>3480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3203</v>
      </c>
      <c s="19"/>
      <c s="27" t="s">
        <v>3204</v>
      </c>
      <c s="19"/>
      <c s="19"/>
      <c s="19"/>
      <c s="28">
        <f>0+Q8</f>
      </c>
      <c s="19"/>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25.5">
      <c r="A9" s="25" t="s">
        <v>47</v>
      </c>
      <c s="29" t="s">
        <v>29</v>
      </c>
      <c s="29" t="s">
        <v>3481</v>
      </c>
      <c s="25" t="s">
        <v>49</v>
      </c>
      <c s="30" t="s">
        <v>3482</v>
      </c>
      <c s="31" t="s">
        <v>3483</v>
      </c>
      <c s="32">
        <v>1.96</v>
      </c>
      <c s="33">
        <v>0</v>
      </c>
      <c s="33">
        <f>ROUND(ROUND(H9,2)*ROUND(G9,3),2)</f>
      </c>
      <c s="31"/>
      <c r="O9">
        <f>(I9*21)/100</f>
      </c>
      <c t="s">
        <v>23</v>
      </c>
    </row>
    <row r="10" spans="1:5" ht="25.5">
      <c r="A10" s="34" t="s">
        <v>53</v>
      </c>
      <c r="E10" s="35" t="s">
        <v>3482</v>
      </c>
    </row>
    <row r="11" spans="1:5" ht="12.75">
      <c r="A11" s="36" t="s">
        <v>55</v>
      </c>
      <c r="E11" s="37" t="s">
        <v>49</v>
      </c>
    </row>
    <row r="12" spans="1:5" ht="12.75">
      <c r="A12" t="s">
        <v>56</v>
      </c>
      <c r="E12" s="35" t="s">
        <v>49</v>
      </c>
    </row>
    <row r="13" spans="1:16" ht="25.5">
      <c r="A13" s="25" t="s">
        <v>47</v>
      </c>
      <c s="29" t="s">
        <v>23</v>
      </c>
      <c s="29" t="s">
        <v>3484</v>
      </c>
      <c s="25" t="s">
        <v>49</v>
      </c>
      <c s="30" t="s">
        <v>3485</v>
      </c>
      <c s="31" t="s">
        <v>3483</v>
      </c>
      <c s="32">
        <v>0.28</v>
      </c>
      <c s="33">
        <v>0</v>
      </c>
      <c s="33">
        <f>ROUND(ROUND(H13,2)*ROUND(G13,3),2)</f>
      </c>
      <c s="31"/>
      <c r="O13">
        <f>(I13*21)/100</f>
      </c>
      <c t="s">
        <v>23</v>
      </c>
    </row>
    <row r="14" spans="1:5" ht="25.5">
      <c r="A14" s="34" t="s">
        <v>53</v>
      </c>
      <c r="E14" s="35" t="s">
        <v>3485</v>
      </c>
    </row>
    <row r="15" spans="1:5" ht="12.75">
      <c r="A15" s="36" t="s">
        <v>55</v>
      </c>
      <c r="E15" s="37" t="s">
        <v>49</v>
      </c>
    </row>
    <row r="16" spans="1:5" ht="12.75">
      <c r="A16" t="s">
        <v>56</v>
      </c>
      <c r="E16" s="35" t="s">
        <v>49</v>
      </c>
    </row>
    <row r="17" spans="1:16" ht="25.5">
      <c r="A17" s="25" t="s">
        <v>47</v>
      </c>
      <c s="29" t="s">
        <v>22</v>
      </c>
      <c s="29" t="s">
        <v>3309</v>
      </c>
      <c s="25" t="s">
        <v>49</v>
      </c>
      <c s="30" t="s">
        <v>3310</v>
      </c>
      <c s="31" t="s">
        <v>121</v>
      </c>
      <c s="32">
        <v>22</v>
      </c>
      <c s="33">
        <v>0</v>
      </c>
      <c s="33">
        <f>ROUND(ROUND(H17,2)*ROUND(G17,3),2)</f>
      </c>
      <c s="31"/>
      <c r="O17">
        <f>(I17*21)/100</f>
      </c>
      <c t="s">
        <v>23</v>
      </c>
    </row>
    <row r="18" spans="1:5" ht="25.5">
      <c r="A18" s="34" t="s">
        <v>53</v>
      </c>
      <c r="E18" s="35" t="s">
        <v>3310</v>
      </c>
    </row>
    <row r="19" spans="1:5" ht="12.75">
      <c r="A19" s="36" t="s">
        <v>55</v>
      </c>
      <c r="E19" s="37" t="s">
        <v>49</v>
      </c>
    </row>
    <row r="20" spans="1:5" ht="12.75">
      <c r="A20" t="s">
        <v>56</v>
      </c>
      <c r="E20" s="35" t="s">
        <v>49</v>
      </c>
    </row>
    <row r="21" spans="1:16" ht="12.75">
      <c r="A21" s="25" t="s">
        <v>47</v>
      </c>
      <c s="29" t="s">
        <v>33</v>
      </c>
      <c s="29" t="s">
        <v>3486</v>
      </c>
      <c s="25" t="s">
        <v>49</v>
      </c>
      <c s="30" t="s">
        <v>3487</v>
      </c>
      <c s="31" t="s">
        <v>121</v>
      </c>
      <c s="32">
        <v>2</v>
      </c>
      <c s="33">
        <v>0</v>
      </c>
      <c s="33">
        <f>ROUND(ROUND(H21,2)*ROUND(G21,3),2)</f>
      </c>
      <c s="31"/>
      <c r="O21">
        <f>(I21*21)/100</f>
      </c>
      <c t="s">
        <v>23</v>
      </c>
    </row>
    <row r="22" spans="1:5" ht="12.75">
      <c r="A22" s="34" t="s">
        <v>53</v>
      </c>
      <c r="E22" s="35" t="s">
        <v>3488</v>
      </c>
    </row>
    <row r="23" spans="1:5" ht="12.75">
      <c r="A23" s="36" t="s">
        <v>55</v>
      </c>
      <c r="E23" s="37" t="s">
        <v>49</v>
      </c>
    </row>
    <row r="24" spans="1:5" ht="12.75">
      <c r="A24" t="s">
        <v>56</v>
      </c>
      <c r="E24" s="35" t="s">
        <v>49</v>
      </c>
    </row>
    <row r="25" spans="1:16" ht="12.75">
      <c r="A25" s="25" t="s">
        <v>47</v>
      </c>
      <c s="29" t="s">
        <v>35</v>
      </c>
      <c s="29" t="s">
        <v>3489</v>
      </c>
      <c s="25" t="s">
        <v>49</v>
      </c>
      <c s="30" t="s">
        <v>3490</v>
      </c>
      <c s="31" t="s">
        <v>121</v>
      </c>
      <c s="32">
        <v>2</v>
      </c>
      <c s="33">
        <v>0</v>
      </c>
      <c s="33">
        <f>ROUND(ROUND(H25,2)*ROUND(G25,3),2)</f>
      </c>
      <c s="31" t="s">
        <v>1075</v>
      </c>
      <c r="O25">
        <f>(I25*21)/100</f>
      </c>
      <c t="s">
        <v>23</v>
      </c>
    </row>
    <row r="26" spans="1:5" ht="25.5">
      <c r="A26" s="34" t="s">
        <v>53</v>
      </c>
      <c r="E26" s="35" t="s">
        <v>3491</v>
      </c>
    </row>
    <row r="27" spans="1:5" ht="12.75">
      <c r="A27" s="36" t="s">
        <v>55</v>
      </c>
      <c r="E27" s="37" t="s">
        <v>49</v>
      </c>
    </row>
    <row r="28" spans="1:5" ht="12.75">
      <c r="A28" t="s">
        <v>56</v>
      </c>
      <c r="E28" s="35" t="s">
        <v>49</v>
      </c>
    </row>
    <row r="29" spans="1:16" ht="12.75">
      <c r="A29" s="25" t="s">
        <v>47</v>
      </c>
      <c s="29" t="s">
        <v>37</v>
      </c>
      <c s="29" t="s">
        <v>3492</v>
      </c>
      <c s="25" t="s">
        <v>49</v>
      </c>
      <c s="30" t="s">
        <v>3493</v>
      </c>
      <c s="31" t="s">
        <v>121</v>
      </c>
      <c s="32">
        <v>2</v>
      </c>
      <c s="33">
        <v>0</v>
      </c>
      <c s="33">
        <f>ROUND(ROUND(H29,2)*ROUND(G29,3),2)</f>
      </c>
      <c s="31" t="s">
        <v>1075</v>
      </c>
      <c r="O29">
        <f>(I29*21)/100</f>
      </c>
      <c t="s">
        <v>23</v>
      </c>
    </row>
    <row r="30" spans="1:5" ht="25.5">
      <c r="A30" s="34" t="s">
        <v>53</v>
      </c>
      <c r="E30" s="35" t="s">
        <v>3494</v>
      </c>
    </row>
    <row r="31" spans="1:5" ht="12.75">
      <c r="A31" s="36" t="s">
        <v>55</v>
      </c>
      <c r="E31" s="37" t="s">
        <v>49</v>
      </c>
    </row>
    <row r="32" spans="1:5" ht="12.75">
      <c r="A32" t="s">
        <v>56</v>
      </c>
      <c r="E32" s="35" t="s">
        <v>49</v>
      </c>
    </row>
    <row r="33" spans="1:16" ht="12.75">
      <c r="A33" s="25" t="s">
        <v>47</v>
      </c>
      <c s="29" t="s">
        <v>73</v>
      </c>
      <c s="29" t="s">
        <v>3311</v>
      </c>
      <c s="25" t="s">
        <v>49</v>
      </c>
      <c s="30" t="s">
        <v>3312</v>
      </c>
      <c s="31" t="s">
        <v>121</v>
      </c>
      <c s="32">
        <v>11</v>
      </c>
      <c s="33">
        <v>0</v>
      </c>
      <c s="33">
        <f>ROUND(ROUND(H33,2)*ROUND(G33,3),2)</f>
      </c>
      <c s="31"/>
      <c r="O33">
        <f>(I33*21)/100</f>
      </c>
      <c t="s">
        <v>23</v>
      </c>
    </row>
    <row r="34" spans="1:5" ht="12.75">
      <c r="A34" s="34" t="s">
        <v>53</v>
      </c>
      <c r="E34" s="35" t="s">
        <v>3312</v>
      </c>
    </row>
    <row r="35" spans="1:5" ht="12.75">
      <c r="A35" s="36" t="s">
        <v>55</v>
      </c>
      <c r="E35" s="37" t="s">
        <v>49</v>
      </c>
    </row>
    <row r="36" spans="1:5" ht="12.75">
      <c r="A36" t="s">
        <v>56</v>
      </c>
      <c r="E36" s="35" t="s">
        <v>49</v>
      </c>
    </row>
    <row r="37" spans="1:16" ht="12.75">
      <c r="A37" s="25" t="s">
        <v>47</v>
      </c>
      <c s="29" t="s">
        <v>77</v>
      </c>
      <c s="29" t="s">
        <v>3313</v>
      </c>
      <c s="25" t="s">
        <v>49</v>
      </c>
      <c s="30" t="s">
        <v>3314</v>
      </c>
      <c s="31" t="s">
        <v>51</v>
      </c>
      <c s="32">
        <v>11</v>
      </c>
      <c s="33">
        <v>0</v>
      </c>
      <c s="33">
        <f>ROUND(ROUND(H37,2)*ROUND(G37,3),2)</f>
      </c>
      <c s="31"/>
      <c r="O37">
        <f>(I37*21)/100</f>
      </c>
      <c t="s">
        <v>23</v>
      </c>
    </row>
    <row r="38" spans="1:5" ht="12.75">
      <c r="A38" s="34" t="s">
        <v>53</v>
      </c>
      <c r="E38" s="35" t="s">
        <v>3314</v>
      </c>
    </row>
    <row r="39" spans="1:5" ht="12.75">
      <c r="A39" s="36" t="s">
        <v>55</v>
      </c>
      <c r="E39" s="37" t="s">
        <v>49</v>
      </c>
    </row>
    <row r="40" spans="1:5" ht="12.75">
      <c r="A40" t="s">
        <v>56</v>
      </c>
      <c r="E40" s="35" t="s">
        <v>49</v>
      </c>
    </row>
    <row r="41" spans="1:16" ht="12.75">
      <c r="A41" s="25" t="s">
        <v>47</v>
      </c>
      <c s="29" t="s">
        <v>40</v>
      </c>
      <c s="29" t="s">
        <v>3315</v>
      </c>
      <c s="25" t="s">
        <v>49</v>
      </c>
      <c s="30" t="s">
        <v>3316</v>
      </c>
      <c s="31" t="s">
        <v>121</v>
      </c>
      <c s="32">
        <v>11</v>
      </c>
      <c s="33">
        <v>0</v>
      </c>
      <c s="33">
        <f>ROUND(ROUND(H41,2)*ROUND(G41,3),2)</f>
      </c>
      <c s="31"/>
      <c r="O41">
        <f>(I41*21)/100</f>
      </c>
      <c t="s">
        <v>23</v>
      </c>
    </row>
    <row r="42" spans="1:5" ht="12.75">
      <c r="A42" s="34" t="s">
        <v>53</v>
      </c>
      <c r="E42" s="35" t="s">
        <v>3316</v>
      </c>
    </row>
    <row r="43" spans="1:5" ht="12.75">
      <c r="A43" s="36" t="s">
        <v>55</v>
      </c>
      <c r="E43" s="37" t="s">
        <v>49</v>
      </c>
    </row>
    <row r="44" spans="1:5" ht="12.75">
      <c r="A44" t="s">
        <v>56</v>
      </c>
      <c r="E44" s="35" t="s">
        <v>49</v>
      </c>
    </row>
    <row r="45" spans="1:16" ht="12.75">
      <c r="A45" s="25" t="s">
        <v>47</v>
      </c>
      <c s="29" t="s">
        <v>42</v>
      </c>
      <c s="29" t="s">
        <v>3317</v>
      </c>
      <c s="25" t="s">
        <v>49</v>
      </c>
      <c s="30" t="s">
        <v>3318</v>
      </c>
      <c s="31" t="s">
        <v>121</v>
      </c>
      <c s="32">
        <v>6</v>
      </c>
      <c s="33">
        <v>0</v>
      </c>
      <c s="33">
        <f>ROUND(ROUND(H45,2)*ROUND(G45,3),2)</f>
      </c>
      <c s="31"/>
      <c r="O45">
        <f>(I45*21)/100</f>
      </c>
      <c t="s">
        <v>23</v>
      </c>
    </row>
    <row r="46" spans="1:5" ht="12.75">
      <c r="A46" s="34" t="s">
        <v>53</v>
      </c>
      <c r="E46" s="35" t="s">
        <v>3318</v>
      </c>
    </row>
    <row r="47" spans="1:5" ht="12.75">
      <c r="A47" s="36" t="s">
        <v>55</v>
      </c>
      <c r="E47" s="37" t="s">
        <v>49</v>
      </c>
    </row>
    <row r="48" spans="1:5" ht="12.75">
      <c r="A48" t="s">
        <v>56</v>
      </c>
      <c r="E48" s="35" t="s">
        <v>49</v>
      </c>
    </row>
    <row r="49" spans="1:16" ht="25.5">
      <c r="A49" s="25" t="s">
        <v>47</v>
      </c>
      <c s="29" t="s">
        <v>44</v>
      </c>
      <c s="29" t="s">
        <v>3319</v>
      </c>
      <c s="25" t="s">
        <v>49</v>
      </c>
      <c s="30" t="s">
        <v>3320</v>
      </c>
      <c s="31" t="s">
        <v>142</v>
      </c>
      <c s="32">
        <v>568.69</v>
      </c>
      <c s="33">
        <v>0</v>
      </c>
      <c s="33">
        <f>ROUND(ROUND(H49,2)*ROUND(G49,3),2)</f>
      </c>
      <c s="31"/>
      <c r="O49">
        <f>(I49*21)/100</f>
      </c>
      <c t="s">
        <v>23</v>
      </c>
    </row>
    <row r="50" spans="1:5" ht="25.5">
      <c r="A50" s="34" t="s">
        <v>53</v>
      </c>
      <c r="E50" s="35" t="s">
        <v>3321</v>
      </c>
    </row>
    <row r="51" spans="1:5" ht="12.75">
      <c r="A51" s="36" t="s">
        <v>55</v>
      </c>
      <c r="E51" s="37" t="s">
        <v>49</v>
      </c>
    </row>
    <row r="52" spans="1:5" ht="12.75">
      <c r="A52" t="s">
        <v>56</v>
      </c>
      <c r="E52" s="35" t="s">
        <v>49</v>
      </c>
    </row>
    <row r="53" spans="1:16" ht="12.75">
      <c r="A53" s="25" t="s">
        <v>47</v>
      </c>
      <c s="29" t="s">
        <v>94</v>
      </c>
      <c s="29" t="s">
        <v>3213</v>
      </c>
      <c s="25" t="s">
        <v>49</v>
      </c>
      <c s="30" t="s">
        <v>3214</v>
      </c>
      <c s="31" t="s">
        <v>121</v>
      </c>
      <c s="32">
        <v>1</v>
      </c>
      <c s="33">
        <v>0</v>
      </c>
      <c s="33">
        <f>ROUND(ROUND(H53,2)*ROUND(G53,3),2)</f>
      </c>
      <c s="31"/>
      <c r="O53">
        <f>(I53*21)/100</f>
      </c>
      <c t="s">
        <v>23</v>
      </c>
    </row>
    <row r="54" spans="1:5" ht="12.75">
      <c r="A54" s="34" t="s">
        <v>53</v>
      </c>
      <c r="E54" s="35" t="s">
        <v>3214</v>
      </c>
    </row>
    <row r="55" spans="1:5" ht="12.75">
      <c r="A55" s="36" t="s">
        <v>55</v>
      </c>
      <c r="E55" s="37" t="s">
        <v>49</v>
      </c>
    </row>
    <row r="56" spans="1:5" ht="12.75">
      <c r="A56" t="s">
        <v>56</v>
      </c>
      <c r="E56" s="35" t="s">
        <v>49</v>
      </c>
    </row>
    <row r="57" spans="1:16" ht="12.75">
      <c r="A57" s="25" t="s">
        <v>47</v>
      </c>
      <c s="29" t="s">
        <v>199</v>
      </c>
      <c s="29" t="s">
        <v>3322</v>
      </c>
      <c s="25" t="s">
        <v>49</v>
      </c>
      <c s="30" t="s">
        <v>3323</v>
      </c>
      <c s="31" t="s">
        <v>121</v>
      </c>
      <c s="32">
        <v>20</v>
      </c>
      <c s="33">
        <v>0</v>
      </c>
      <c s="33">
        <f>ROUND(ROUND(H57,2)*ROUND(G57,3),2)</f>
      </c>
      <c s="31" t="s">
        <v>1075</v>
      </c>
      <c r="O57">
        <f>(I57*21)/100</f>
      </c>
      <c t="s">
        <v>23</v>
      </c>
    </row>
    <row r="58" spans="1:5" ht="12.75">
      <c r="A58" s="34" t="s">
        <v>53</v>
      </c>
      <c r="E58" s="35" t="s">
        <v>3324</v>
      </c>
    </row>
    <row r="59" spans="1:5" ht="12.75">
      <c r="A59" s="36" t="s">
        <v>55</v>
      </c>
      <c r="E59" s="37" t="s">
        <v>49</v>
      </c>
    </row>
    <row r="60" spans="1:5" ht="12.75">
      <c r="A60" t="s">
        <v>56</v>
      </c>
      <c r="E60" s="35" t="s">
        <v>49</v>
      </c>
    </row>
    <row r="61" spans="1:16" ht="12.75">
      <c r="A61" s="25" t="s">
        <v>47</v>
      </c>
      <c s="29" t="s">
        <v>205</v>
      </c>
      <c s="29" t="s">
        <v>3325</v>
      </c>
      <c s="25" t="s">
        <v>49</v>
      </c>
      <c s="30" t="s">
        <v>3326</v>
      </c>
      <c s="31" t="s">
        <v>51</v>
      </c>
      <c s="32">
        <v>1</v>
      </c>
      <c s="33">
        <v>0</v>
      </c>
      <c s="33">
        <f>ROUND(ROUND(H61,2)*ROUND(G61,3),2)</f>
      </c>
      <c s="31"/>
      <c r="O61">
        <f>(I61*21)/100</f>
      </c>
      <c t="s">
        <v>23</v>
      </c>
    </row>
    <row r="62" spans="1:5" ht="12.75">
      <c r="A62" s="34" t="s">
        <v>53</v>
      </c>
      <c r="E62" s="35" t="s">
        <v>3326</v>
      </c>
    </row>
    <row r="63" spans="1:5" ht="12.75">
      <c r="A63" s="36" t="s">
        <v>55</v>
      </c>
      <c r="E63" s="37" t="s">
        <v>49</v>
      </c>
    </row>
    <row r="64" spans="1:5" ht="12.75">
      <c r="A64" t="s">
        <v>56</v>
      </c>
      <c r="E64" s="35" t="s">
        <v>49</v>
      </c>
    </row>
    <row r="65" spans="1:16" ht="25.5">
      <c r="A65" s="25" t="s">
        <v>47</v>
      </c>
      <c s="29" t="s">
        <v>210</v>
      </c>
      <c s="29" t="s">
        <v>3495</v>
      </c>
      <c s="25" t="s">
        <v>49</v>
      </c>
      <c s="30" t="s">
        <v>3496</v>
      </c>
      <c s="31" t="s">
        <v>142</v>
      </c>
      <c s="32">
        <v>561.89</v>
      </c>
      <c s="33">
        <v>0</v>
      </c>
      <c s="33">
        <f>ROUND(ROUND(H65,2)*ROUND(G65,3),2)</f>
      </c>
      <c s="31" t="s">
        <v>1075</v>
      </c>
      <c r="O65">
        <f>(I65*21)/100</f>
      </c>
      <c t="s">
        <v>23</v>
      </c>
    </row>
    <row r="66" spans="1:5" ht="38.25">
      <c r="A66" s="34" t="s">
        <v>53</v>
      </c>
      <c r="E66" s="35" t="s">
        <v>3497</v>
      </c>
    </row>
    <row r="67" spans="1:5" ht="12.75">
      <c r="A67" s="36" t="s">
        <v>55</v>
      </c>
      <c r="E67" s="37" t="s">
        <v>49</v>
      </c>
    </row>
    <row r="68" spans="1:5" ht="12.75">
      <c r="A68" t="s">
        <v>56</v>
      </c>
      <c r="E68" s="35" t="s">
        <v>49</v>
      </c>
    </row>
    <row r="69" spans="1:16" ht="25.5">
      <c r="A69" s="25" t="s">
        <v>47</v>
      </c>
      <c s="29" t="s">
        <v>214</v>
      </c>
      <c s="29" t="s">
        <v>3327</v>
      </c>
      <c s="25" t="s">
        <v>49</v>
      </c>
      <c s="30" t="s">
        <v>3328</v>
      </c>
      <c s="31" t="s">
        <v>142</v>
      </c>
      <c s="32">
        <v>513.69</v>
      </c>
      <c s="33">
        <v>0</v>
      </c>
      <c s="33">
        <f>ROUND(ROUND(H69,2)*ROUND(G69,3),2)</f>
      </c>
      <c s="31"/>
      <c r="O69">
        <f>(I69*21)/100</f>
      </c>
      <c t="s">
        <v>23</v>
      </c>
    </row>
    <row r="70" spans="1:5" ht="25.5">
      <c r="A70" s="34" t="s">
        <v>53</v>
      </c>
      <c r="E70" s="35" t="s">
        <v>3329</v>
      </c>
    </row>
    <row r="71" spans="1:5" ht="12.75">
      <c r="A71" s="36" t="s">
        <v>55</v>
      </c>
      <c r="E71" s="37" t="s">
        <v>49</v>
      </c>
    </row>
    <row r="72" spans="1:5" ht="12.75">
      <c r="A72" t="s">
        <v>56</v>
      </c>
      <c r="E72" s="35" t="s">
        <v>49</v>
      </c>
    </row>
    <row r="73" spans="1:16" ht="12.75">
      <c r="A73" s="25" t="s">
        <v>47</v>
      </c>
      <c s="29" t="s">
        <v>219</v>
      </c>
      <c s="29" t="s">
        <v>3330</v>
      </c>
      <c s="25" t="s">
        <v>49</v>
      </c>
      <c s="30" t="s">
        <v>3331</v>
      </c>
      <c s="31" t="s">
        <v>121</v>
      </c>
      <c s="32">
        <v>23</v>
      </c>
      <c s="33">
        <v>0</v>
      </c>
      <c s="33">
        <f>ROUND(ROUND(H73,2)*ROUND(G73,3),2)</f>
      </c>
      <c s="31"/>
      <c r="O73">
        <f>(I73*21)/100</f>
      </c>
      <c t="s">
        <v>23</v>
      </c>
    </row>
    <row r="74" spans="1:5" ht="12.75">
      <c r="A74" s="34" t="s">
        <v>53</v>
      </c>
      <c r="E74" s="35" t="s">
        <v>3331</v>
      </c>
    </row>
    <row r="75" spans="1:5" ht="12.75">
      <c r="A75" s="36" t="s">
        <v>55</v>
      </c>
      <c r="E75" s="37" t="s">
        <v>49</v>
      </c>
    </row>
    <row r="76" spans="1:5" ht="12.75">
      <c r="A76" t="s">
        <v>56</v>
      </c>
      <c r="E76" s="35" t="s">
        <v>49</v>
      </c>
    </row>
    <row r="77" spans="1:16" ht="12.75">
      <c r="A77" s="25" t="s">
        <v>47</v>
      </c>
      <c s="29" t="s">
        <v>237</v>
      </c>
      <c s="29" t="s">
        <v>3334</v>
      </c>
      <c s="25" t="s">
        <v>49</v>
      </c>
      <c s="30" t="s">
        <v>3335</v>
      </c>
      <c s="31" t="s">
        <v>121</v>
      </c>
      <c s="32">
        <v>1</v>
      </c>
      <c s="33">
        <v>0</v>
      </c>
      <c s="33">
        <f>ROUND(ROUND(H77,2)*ROUND(G77,3),2)</f>
      </c>
      <c s="31" t="s">
        <v>1075</v>
      </c>
      <c r="O77">
        <f>(I77*21)/100</f>
      </c>
      <c t="s">
        <v>23</v>
      </c>
    </row>
    <row r="78" spans="1:5" ht="12.75">
      <c r="A78" s="34" t="s">
        <v>53</v>
      </c>
      <c r="E78" s="35" t="s">
        <v>3335</v>
      </c>
    </row>
    <row r="79" spans="1:5" ht="12.75">
      <c r="A79" s="36" t="s">
        <v>55</v>
      </c>
      <c r="E79" s="37" t="s">
        <v>49</v>
      </c>
    </row>
    <row r="80" spans="1:5" ht="12.75">
      <c r="A80" t="s">
        <v>56</v>
      </c>
      <c r="E80" s="35" t="s">
        <v>49</v>
      </c>
    </row>
    <row r="81" spans="1:16" ht="12.75">
      <c r="A81" s="25" t="s">
        <v>47</v>
      </c>
      <c s="29" t="s">
        <v>243</v>
      </c>
      <c s="29" t="s">
        <v>3336</v>
      </c>
      <c s="25" t="s">
        <v>49</v>
      </c>
      <c s="30" t="s">
        <v>3337</v>
      </c>
      <c s="31" t="s">
        <v>121</v>
      </c>
      <c s="32">
        <v>1</v>
      </c>
      <c s="33">
        <v>0</v>
      </c>
      <c s="33">
        <f>ROUND(ROUND(H81,2)*ROUND(G81,3),2)</f>
      </c>
      <c s="31" t="s">
        <v>1075</v>
      </c>
      <c r="O81">
        <f>(I81*21)/100</f>
      </c>
      <c t="s">
        <v>23</v>
      </c>
    </row>
    <row r="82" spans="1:5" ht="12.75">
      <c r="A82" s="34" t="s">
        <v>53</v>
      </c>
      <c r="E82" s="35" t="s">
        <v>3337</v>
      </c>
    </row>
    <row r="83" spans="1:5" ht="12.75">
      <c r="A83" s="36" t="s">
        <v>55</v>
      </c>
      <c r="E83" s="37" t="s">
        <v>49</v>
      </c>
    </row>
    <row r="84" spans="1:5" ht="12.75">
      <c r="A84" t="s">
        <v>56</v>
      </c>
      <c r="E84" s="35" t="s">
        <v>49</v>
      </c>
    </row>
    <row r="85" spans="1:16" ht="12.75">
      <c r="A85" s="25" t="s">
        <v>47</v>
      </c>
      <c s="29" t="s">
        <v>249</v>
      </c>
      <c s="29" t="s">
        <v>3338</v>
      </c>
      <c s="25" t="s">
        <v>49</v>
      </c>
      <c s="30" t="s">
        <v>3339</v>
      </c>
      <c s="31" t="s">
        <v>121</v>
      </c>
      <c s="32">
        <v>2</v>
      </c>
      <c s="33">
        <v>0</v>
      </c>
      <c s="33">
        <f>ROUND(ROUND(H85,2)*ROUND(G85,3),2)</f>
      </c>
      <c s="31" t="s">
        <v>1075</v>
      </c>
      <c r="O85">
        <f>(I85*21)/100</f>
      </c>
      <c t="s">
        <v>23</v>
      </c>
    </row>
    <row r="86" spans="1:5" ht="12.75">
      <c r="A86" s="34" t="s">
        <v>53</v>
      </c>
      <c r="E86" s="35" t="s">
        <v>3339</v>
      </c>
    </row>
    <row r="87" spans="1:5" ht="12.75">
      <c r="A87" s="36" t="s">
        <v>55</v>
      </c>
      <c r="E87" s="37" t="s">
        <v>49</v>
      </c>
    </row>
    <row r="88" spans="1:5" ht="12.75">
      <c r="A88" t="s">
        <v>56</v>
      </c>
      <c r="E88" s="35" t="s">
        <v>49</v>
      </c>
    </row>
    <row r="89" spans="1:16" ht="12.75">
      <c r="A89" s="25" t="s">
        <v>47</v>
      </c>
      <c s="29" t="s">
        <v>256</v>
      </c>
      <c s="29" t="s">
        <v>3498</v>
      </c>
      <c s="25" t="s">
        <v>49</v>
      </c>
      <c s="30" t="s">
        <v>3499</v>
      </c>
      <c s="31" t="s">
        <v>142</v>
      </c>
      <c s="32">
        <v>561.89</v>
      </c>
      <c s="33">
        <v>0</v>
      </c>
      <c s="33">
        <f>ROUND(ROUND(H89,2)*ROUND(G89,3),2)</f>
      </c>
      <c s="31" t="s">
        <v>1075</v>
      </c>
      <c r="O89">
        <f>(I89*21)/100</f>
      </c>
      <c t="s">
        <v>23</v>
      </c>
    </row>
    <row r="90" spans="1:5" ht="12.75">
      <c r="A90" s="34" t="s">
        <v>53</v>
      </c>
      <c r="E90" s="35" t="s">
        <v>3499</v>
      </c>
    </row>
    <row r="91" spans="1:5" ht="12.75">
      <c r="A91" s="36" t="s">
        <v>55</v>
      </c>
      <c r="E91" s="37" t="s">
        <v>3500</v>
      </c>
    </row>
    <row r="92" spans="1:5" ht="12.75">
      <c r="A92" t="s">
        <v>56</v>
      </c>
      <c r="E92" s="35" t="s">
        <v>49</v>
      </c>
    </row>
    <row r="93" spans="1:16" ht="12.75">
      <c r="A93" s="25" t="s">
        <v>47</v>
      </c>
      <c s="29" t="s">
        <v>260</v>
      </c>
      <c s="29" t="s">
        <v>3340</v>
      </c>
      <c s="25" t="s">
        <v>49</v>
      </c>
      <c s="30" t="s">
        <v>3341</v>
      </c>
      <c s="31" t="s">
        <v>142</v>
      </c>
      <c s="32">
        <v>45.1</v>
      </c>
      <c s="33">
        <v>0</v>
      </c>
      <c s="33">
        <f>ROUND(ROUND(H93,2)*ROUND(G93,3),2)</f>
      </c>
      <c s="31"/>
      <c r="O93">
        <f>(I93*21)/100</f>
      </c>
      <c t="s">
        <v>23</v>
      </c>
    </row>
    <row r="94" spans="1:5" ht="12.75">
      <c r="A94" s="34" t="s">
        <v>53</v>
      </c>
      <c r="E94" s="35" t="s">
        <v>3342</v>
      </c>
    </row>
    <row r="95" spans="1:5" ht="12.75">
      <c r="A95" s="36" t="s">
        <v>55</v>
      </c>
      <c r="E95" s="37" t="s">
        <v>3501</v>
      </c>
    </row>
    <row r="96" spans="1:5" ht="12.75">
      <c r="A96" t="s">
        <v>56</v>
      </c>
      <c r="E96" s="35" t="s">
        <v>49</v>
      </c>
    </row>
    <row r="97" spans="1:16" ht="12.75">
      <c r="A97" s="25" t="s">
        <v>47</v>
      </c>
      <c s="29" t="s">
        <v>266</v>
      </c>
      <c s="29" t="s">
        <v>3344</v>
      </c>
      <c s="25" t="s">
        <v>49</v>
      </c>
      <c s="30" t="s">
        <v>3345</v>
      </c>
      <c s="31" t="s">
        <v>142</v>
      </c>
      <c s="32">
        <v>513.69</v>
      </c>
      <c s="33">
        <v>0</v>
      </c>
      <c s="33">
        <f>ROUND(ROUND(H97,2)*ROUND(G97,3),2)</f>
      </c>
      <c s="31"/>
      <c r="O97">
        <f>(I97*21)/100</f>
      </c>
      <c t="s">
        <v>23</v>
      </c>
    </row>
    <row r="98" spans="1:5" ht="12.75">
      <c r="A98" s="34" t="s">
        <v>53</v>
      </c>
      <c r="E98" s="35" t="s">
        <v>3346</v>
      </c>
    </row>
    <row r="99" spans="1:5" ht="12.75">
      <c r="A99" s="36" t="s">
        <v>55</v>
      </c>
      <c r="E99" s="37" t="s">
        <v>3502</v>
      </c>
    </row>
    <row r="100" spans="1:5" ht="12.75">
      <c r="A100" t="s">
        <v>56</v>
      </c>
      <c r="E100" s="35" t="s">
        <v>49</v>
      </c>
    </row>
    <row r="101" spans="1:16" ht="12.75">
      <c r="A101" s="25" t="s">
        <v>47</v>
      </c>
      <c s="29" t="s">
        <v>294</v>
      </c>
      <c s="29" t="s">
        <v>3503</v>
      </c>
      <c s="25" t="s">
        <v>49</v>
      </c>
      <c s="30" t="s">
        <v>3504</v>
      </c>
      <c s="31" t="s">
        <v>121</v>
      </c>
      <c s="32">
        <v>6</v>
      </c>
      <c s="33">
        <v>0</v>
      </c>
      <c s="33">
        <f>ROUND(ROUND(H101,2)*ROUND(G101,3),2)</f>
      </c>
      <c s="31"/>
      <c r="O101">
        <f>(I101*21)/100</f>
      </c>
      <c t="s">
        <v>23</v>
      </c>
    </row>
    <row r="102" spans="1:5" ht="25.5">
      <c r="A102" s="34" t="s">
        <v>53</v>
      </c>
      <c r="E102" s="35" t="s">
        <v>3505</v>
      </c>
    </row>
    <row r="103" spans="1:5" ht="12.75">
      <c r="A103" s="36" t="s">
        <v>55</v>
      </c>
      <c r="E103" s="37" t="s">
        <v>49</v>
      </c>
    </row>
    <row r="104" spans="1:5" ht="12.75">
      <c r="A104" t="s">
        <v>56</v>
      </c>
      <c r="E104" s="35" t="s">
        <v>49</v>
      </c>
    </row>
    <row r="105" spans="1:16" ht="12.75">
      <c r="A105" s="25" t="s">
        <v>47</v>
      </c>
      <c s="29" t="s">
        <v>300</v>
      </c>
      <c s="29" t="s">
        <v>3506</v>
      </c>
      <c s="25" t="s">
        <v>49</v>
      </c>
      <c s="30" t="s">
        <v>3507</v>
      </c>
      <c s="31" t="s">
        <v>121</v>
      </c>
      <c s="32">
        <v>1</v>
      </c>
      <c s="33">
        <v>0</v>
      </c>
      <c s="33">
        <f>ROUND(ROUND(H105,2)*ROUND(G105,3),2)</f>
      </c>
      <c s="31"/>
      <c r="O105">
        <f>(I105*21)/100</f>
      </c>
      <c t="s">
        <v>23</v>
      </c>
    </row>
    <row r="106" spans="1:5" ht="25.5">
      <c r="A106" s="34" t="s">
        <v>53</v>
      </c>
      <c r="E106" s="35" t="s">
        <v>3505</v>
      </c>
    </row>
    <row r="107" spans="1:5" ht="12.75">
      <c r="A107" s="36" t="s">
        <v>55</v>
      </c>
      <c r="E107" s="37" t="s">
        <v>49</v>
      </c>
    </row>
    <row r="108" spans="1:5" ht="12.75">
      <c r="A108" t="s">
        <v>56</v>
      </c>
      <c r="E108" s="35" t="s">
        <v>49</v>
      </c>
    </row>
    <row r="109" spans="1:16" ht="12.75">
      <c r="A109" s="25" t="s">
        <v>47</v>
      </c>
      <c s="29" t="s">
        <v>303</v>
      </c>
      <c s="29" t="s">
        <v>3348</v>
      </c>
      <c s="25" t="s">
        <v>49</v>
      </c>
      <c s="30" t="s">
        <v>3349</v>
      </c>
      <c s="31" t="s">
        <v>1074</v>
      </c>
      <c s="32">
        <v>568.69</v>
      </c>
      <c s="33">
        <v>0</v>
      </c>
      <c s="33">
        <f>ROUND(ROUND(H109,2)*ROUND(G109,3),2)</f>
      </c>
      <c s="31"/>
      <c r="O109">
        <f>(I109*21)/100</f>
      </c>
      <c t="s">
        <v>23</v>
      </c>
    </row>
    <row r="110" spans="1:5" ht="12.75">
      <c r="A110" s="34" t="s">
        <v>53</v>
      </c>
      <c r="E110" s="35" t="s">
        <v>3349</v>
      </c>
    </row>
    <row r="111" spans="1:5" ht="12.75">
      <c r="A111" s="36" t="s">
        <v>55</v>
      </c>
      <c r="E111" s="37" t="s">
        <v>3508</v>
      </c>
    </row>
    <row r="112" spans="1:5" ht="12.75">
      <c r="A112" t="s">
        <v>56</v>
      </c>
      <c r="E112" s="35" t="s">
        <v>49</v>
      </c>
    </row>
    <row r="113" spans="1:16" ht="12.75">
      <c r="A113" s="25" t="s">
        <v>47</v>
      </c>
      <c s="29" t="s">
        <v>307</v>
      </c>
      <c s="29" t="s">
        <v>3509</v>
      </c>
      <c s="25" t="s">
        <v>49</v>
      </c>
      <c s="30" t="s">
        <v>3510</v>
      </c>
      <c s="31" t="s">
        <v>121</v>
      </c>
      <c s="32">
        <v>1</v>
      </c>
      <c s="33">
        <v>0</v>
      </c>
      <c s="33">
        <f>ROUND(ROUND(H113,2)*ROUND(G113,3),2)</f>
      </c>
      <c s="31"/>
      <c r="O113">
        <f>(I113*21)/100</f>
      </c>
      <c t="s">
        <v>23</v>
      </c>
    </row>
    <row r="114" spans="1:5" ht="12.75">
      <c r="A114" s="34" t="s">
        <v>53</v>
      </c>
      <c r="E114" s="35" t="s">
        <v>3511</v>
      </c>
    </row>
    <row r="115" spans="1:5" ht="12.75">
      <c r="A115" s="36" t="s">
        <v>55</v>
      </c>
      <c r="E115" s="37" t="s">
        <v>49</v>
      </c>
    </row>
    <row r="116" spans="1:5" ht="12.75">
      <c r="A116" t="s">
        <v>56</v>
      </c>
      <c r="E116" s="35" t="s">
        <v>49</v>
      </c>
    </row>
    <row r="117" spans="1:16" ht="12.75">
      <c r="A117" s="25" t="s">
        <v>47</v>
      </c>
      <c s="29" t="s">
        <v>312</v>
      </c>
      <c s="29" t="s">
        <v>3512</v>
      </c>
      <c s="25" t="s">
        <v>49</v>
      </c>
      <c s="30" t="s">
        <v>3513</v>
      </c>
      <c s="31" t="s">
        <v>121</v>
      </c>
      <c s="32">
        <v>1</v>
      </c>
      <c s="33">
        <v>0</v>
      </c>
      <c s="33">
        <f>ROUND(ROUND(H117,2)*ROUND(G117,3),2)</f>
      </c>
      <c s="31"/>
      <c r="O117">
        <f>(I117*21)/100</f>
      </c>
      <c t="s">
        <v>23</v>
      </c>
    </row>
    <row r="118" spans="1:5" ht="12.75">
      <c r="A118" s="34" t="s">
        <v>53</v>
      </c>
      <c r="E118" s="35" t="s">
        <v>3511</v>
      </c>
    </row>
    <row r="119" spans="1:5" ht="12.75">
      <c r="A119" s="36" t="s">
        <v>55</v>
      </c>
      <c r="E119" s="37" t="s">
        <v>49</v>
      </c>
    </row>
    <row r="120" spans="1:5" ht="12.75">
      <c r="A120" t="s">
        <v>56</v>
      </c>
      <c r="E120" s="35" t="s">
        <v>49</v>
      </c>
    </row>
    <row r="121" spans="1:16" ht="12.75">
      <c r="A121" s="25" t="s">
        <v>47</v>
      </c>
      <c s="29" t="s">
        <v>430</v>
      </c>
      <c s="29" t="s">
        <v>3514</v>
      </c>
      <c s="25" t="s">
        <v>49</v>
      </c>
      <c s="30" t="s">
        <v>3515</v>
      </c>
      <c s="31" t="s">
        <v>121</v>
      </c>
      <c s="32">
        <v>1</v>
      </c>
      <c s="33">
        <v>0</v>
      </c>
      <c s="33">
        <f>ROUND(ROUND(H121,2)*ROUND(G121,3),2)</f>
      </c>
      <c s="31"/>
      <c r="O121">
        <f>(I121*21)/100</f>
      </c>
      <c t="s">
        <v>23</v>
      </c>
    </row>
    <row r="122" spans="1:5" ht="12.75">
      <c r="A122" s="34" t="s">
        <v>53</v>
      </c>
      <c r="E122" s="35" t="s">
        <v>3353</v>
      </c>
    </row>
    <row r="123" spans="1:5" ht="12.75">
      <c r="A123" s="36" t="s">
        <v>55</v>
      </c>
      <c r="E123" s="37" t="s">
        <v>49</v>
      </c>
    </row>
    <row r="124" spans="1:5" ht="12.75">
      <c r="A124" t="s">
        <v>56</v>
      </c>
      <c r="E124" s="35" t="s">
        <v>49</v>
      </c>
    </row>
    <row r="125" spans="1:16" ht="12.75">
      <c r="A125" s="25" t="s">
        <v>47</v>
      </c>
      <c s="29" t="s">
        <v>435</v>
      </c>
      <c s="29" t="s">
        <v>3516</v>
      </c>
      <c s="25" t="s">
        <v>49</v>
      </c>
      <c s="30" t="s">
        <v>3517</v>
      </c>
      <c s="31" t="s">
        <v>121</v>
      </c>
      <c s="32">
        <v>4</v>
      </c>
      <c s="33">
        <v>0</v>
      </c>
      <c s="33">
        <f>ROUND(ROUND(H125,2)*ROUND(G125,3),2)</f>
      </c>
      <c s="31"/>
      <c r="O125">
        <f>(I125*21)/100</f>
      </c>
      <c t="s">
        <v>23</v>
      </c>
    </row>
    <row r="126" spans="1:5" ht="12.75">
      <c r="A126" s="34" t="s">
        <v>53</v>
      </c>
      <c r="E126" s="35" t="s">
        <v>3353</v>
      </c>
    </row>
    <row r="127" spans="1:5" ht="12.75">
      <c r="A127" s="36" t="s">
        <v>55</v>
      </c>
      <c r="E127" s="37" t="s">
        <v>49</v>
      </c>
    </row>
    <row r="128" spans="1:5" ht="12.75">
      <c r="A128" t="s">
        <v>56</v>
      </c>
      <c r="E128" s="35" t="s">
        <v>49</v>
      </c>
    </row>
    <row r="129" spans="1:16" ht="12.75">
      <c r="A129" s="25" t="s">
        <v>47</v>
      </c>
      <c s="29" t="s">
        <v>1470</v>
      </c>
      <c s="29" t="s">
        <v>3518</v>
      </c>
      <c s="25" t="s">
        <v>49</v>
      </c>
      <c s="30" t="s">
        <v>3519</v>
      </c>
      <c s="31" t="s">
        <v>121</v>
      </c>
      <c s="32">
        <v>2</v>
      </c>
      <c s="33">
        <v>0</v>
      </c>
      <c s="33">
        <f>ROUND(ROUND(H129,2)*ROUND(G129,3),2)</f>
      </c>
      <c s="31"/>
      <c r="O129">
        <f>(I129*21)/100</f>
      </c>
      <c t="s">
        <v>23</v>
      </c>
    </row>
    <row r="130" spans="1:5" ht="12.75">
      <c r="A130" s="34" t="s">
        <v>53</v>
      </c>
      <c r="E130" s="35" t="s">
        <v>3353</v>
      </c>
    </row>
    <row r="131" spans="1:5" ht="12.75">
      <c r="A131" s="36" t="s">
        <v>55</v>
      </c>
      <c r="E131" s="37" t="s">
        <v>49</v>
      </c>
    </row>
    <row r="132" spans="1:5" ht="12.75">
      <c r="A132" t="s">
        <v>56</v>
      </c>
      <c r="E132" s="35" t="s">
        <v>49</v>
      </c>
    </row>
    <row r="133" spans="1:16" ht="12.75">
      <c r="A133" s="25" t="s">
        <v>47</v>
      </c>
      <c s="29" t="s">
        <v>1473</v>
      </c>
      <c s="29" t="s">
        <v>3351</v>
      </c>
      <c s="25" t="s">
        <v>49</v>
      </c>
      <c s="30" t="s">
        <v>3352</v>
      </c>
      <c s="31" t="s">
        <v>121</v>
      </c>
      <c s="32">
        <v>4</v>
      </c>
      <c s="33">
        <v>0</v>
      </c>
      <c s="33">
        <f>ROUND(ROUND(H133,2)*ROUND(G133,3),2)</f>
      </c>
      <c s="31"/>
      <c r="O133">
        <f>(I133*21)/100</f>
      </c>
      <c t="s">
        <v>23</v>
      </c>
    </row>
    <row r="134" spans="1:5" ht="12.75">
      <c r="A134" s="34" t="s">
        <v>53</v>
      </c>
      <c r="E134" s="35" t="s">
        <v>3353</v>
      </c>
    </row>
    <row r="135" spans="1:5" ht="12.75">
      <c r="A135" s="36" t="s">
        <v>55</v>
      </c>
      <c r="E135" s="37" t="s">
        <v>49</v>
      </c>
    </row>
    <row r="136" spans="1:5" ht="12.75">
      <c r="A136" t="s">
        <v>56</v>
      </c>
      <c r="E136" s="35" t="s">
        <v>49</v>
      </c>
    </row>
    <row r="137" spans="1:16" ht="12.75">
      <c r="A137" s="25" t="s">
        <v>47</v>
      </c>
      <c s="29" t="s">
        <v>1476</v>
      </c>
      <c s="29" t="s">
        <v>3360</v>
      </c>
      <c s="25" t="s">
        <v>49</v>
      </c>
      <c s="30" t="s">
        <v>3361</v>
      </c>
      <c s="31" t="s">
        <v>121</v>
      </c>
      <c s="32">
        <v>6</v>
      </c>
      <c s="33">
        <v>0</v>
      </c>
      <c s="33">
        <f>ROUND(ROUND(H137,2)*ROUND(G137,3),2)</f>
      </c>
      <c s="31"/>
      <c r="O137">
        <f>(I137*21)/100</f>
      </c>
      <c t="s">
        <v>23</v>
      </c>
    </row>
    <row r="138" spans="1:5" ht="12.75">
      <c r="A138" s="34" t="s">
        <v>53</v>
      </c>
      <c r="E138" s="35" t="s">
        <v>3361</v>
      </c>
    </row>
    <row r="139" spans="1:5" ht="12.75">
      <c r="A139" s="36" t="s">
        <v>55</v>
      </c>
      <c r="E139" s="37" t="s">
        <v>49</v>
      </c>
    </row>
    <row r="140" spans="1:5" ht="12.75">
      <c r="A140" t="s">
        <v>56</v>
      </c>
      <c r="E140" s="35" t="s">
        <v>49</v>
      </c>
    </row>
    <row r="141" spans="1:16" ht="12.75">
      <c r="A141" s="25" t="s">
        <v>47</v>
      </c>
      <c s="29" t="s">
        <v>1490</v>
      </c>
      <c s="29" t="s">
        <v>3362</v>
      </c>
      <c s="25" t="s">
        <v>49</v>
      </c>
      <c s="30" t="s">
        <v>3363</v>
      </c>
      <c s="31" t="s">
        <v>121</v>
      </c>
      <c s="32">
        <v>13</v>
      </c>
      <c s="33">
        <v>0</v>
      </c>
      <c s="33">
        <f>ROUND(ROUND(H141,2)*ROUND(G141,3),2)</f>
      </c>
      <c s="31"/>
      <c r="O141">
        <f>(I141*21)/100</f>
      </c>
      <c t="s">
        <v>23</v>
      </c>
    </row>
    <row r="142" spans="1:5" ht="12.75">
      <c r="A142" s="34" t="s">
        <v>53</v>
      </c>
      <c r="E142" s="35" t="s">
        <v>3363</v>
      </c>
    </row>
    <row r="143" spans="1:5" ht="12.75">
      <c r="A143" s="36" t="s">
        <v>55</v>
      </c>
      <c r="E143" s="37" t="s">
        <v>49</v>
      </c>
    </row>
    <row r="144" spans="1:5" ht="12.75">
      <c r="A144" t="s">
        <v>56</v>
      </c>
      <c r="E144" s="35" t="s">
        <v>49</v>
      </c>
    </row>
    <row r="145" spans="1:16" ht="12.75">
      <c r="A145" s="25" t="s">
        <v>47</v>
      </c>
      <c s="29" t="s">
        <v>1505</v>
      </c>
      <c s="29" t="s">
        <v>3364</v>
      </c>
      <c s="25" t="s">
        <v>49</v>
      </c>
      <c s="30" t="s">
        <v>3365</v>
      </c>
      <c s="31" t="s">
        <v>786</v>
      </c>
      <c s="32">
        <v>9.5</v>
      </c>
      <c s="33">
        <v>0</v>
      </c>
      <c s="33">
        <f>ROUND(ROUND(H145,2)*ROUND(G145,3),2)</f>
      </c>
      <c s="31"/>
      <c r="O145">
        <f>(I145*21)/100</f>
      </c>
      <c t="s">
        <v>23</v>
      </c>
    </row>
    <row r="146" spans="1:5" ht="12.75">
      <c r="A146" s="34" t="s">
        <v>53</v>
      </c>
      <c r="E146" s="35" t="s">
        <v>3366</v>
      </c>
    </row>
    <row r="147" spans="1:5" ht="12.75">
      <c r="A147" s="36" t="s">
        <v>55</v>
      </c>
      <c r="E147" s="37" t="s">
        <v>3520</v>
      </c>
    </row>
    <row r="148" spans="1:5" ht="12.75">
      <c r="A148" t="s">
        <v>56</v>
      </c>
      <c r="E148" s="35" t="s">
        <v>49</v>
      </c>
    </row>
    <row r="149" spans="1:16" ht="12.75">
      <c r="A149" s="25" t="s">
        <v>47</v>
      </c>
      <c s="29" t="s">
        <v>1508</v>
      </c>
      <c s="29" t="s">
        <v>3368</v>
      </c>
      <c s="25" t="s">
        <v>49</v>
      </c>
      <c s="30" t="s">
        <v>3369</v>
      </c>
      <c s="31" t="s">
        <v>786</v>
      </c>
      <c s="32">
        <v>24</v>
      </c>
      <c s="33">
        <v>0</v>
      </c>
      <c s="33">
        <f>ROUND(ROUND(H149,2)*ROUND(G149,3),2)</f>
      </c>
      <c s="31"/>
      <c r="O149">
        <f>(I149*21)/100</f>
      </c>
      <c t="s">
        <v>23</v>
      </c>
    </row>
    <row r="150" spans="1:5" ht="12.75">
      <c r="A150" s="34" t="s">
        <v>53</v>
      </c>
      <c r="E150" s="35" t="s">
        <v>3369</v>
      </c>
    </row>
    <row r="151" spans="1:5" ht="12.75">
      <c r="A151" s="36" t="s">
        <v>55</v>
      </c>
      <c r="E151" s="37" t="s">
        <v>49</v>
      </c>
    </row>
    <row r="152" spans="1:5" ht="12.75">
      <c r="A152" t="s">
        <v>56</v>
      </c>
      <c r="E152" s="35" t="s">
        <v>49</v>
      </c>
    </row>
    <row r="153" spans="1:18" ht="12.75" customHeight="1">
      <c r="A153" s="6" t="s">
        <v>45</v>
      </c>
      <c s="6"/>
      <c s="39" t="s">
        <v>3238</v>
      </c>
      <c s="6"/>
      <c s="27" t="s">
        <v>3239</v>
      </c>
      <c s="6"/>
      <c s="6"/>
      <c s="6"/>
      <c s="40">
        <f>0+Q153</f>
      </c>
      <c s="6"/>
      <c r="O153">
        <f>0+R153</f>
      </c>
      <c r="Q153">
        <f>0+I154+I158</f>
      </c>
      <c>
        <f>0+O154+O158</f>
      </c>
    </row>
    <row r="154" spans="1:16" ht="12.75">
      <c r="A154" s="25" t="s">
        <v>47</v>
      </c>
      <c s="29" t="s">
        <v>225</v>
      </c>
      <c s="29" t="s">
        <v>3240</v>
      </c>
      <c s="25" t="s">
        <v>49</v>
      </c>
      <c s="30" t="s">
        <v>3241</v>
      </c>
      <c s="31" t="s">
        <v>142</v>
      </c>
      <c s="32">
        <v>1075.52</v>
      </c>
      <c s="33">
        <v>0</v>
      </c>
      <c s="33">
        <f>ROUND(ROUND(H154,2)*ROUND(G154,3),2)</f>
      </c>
      <c s="31"/>
      <c r="O154">
        <f>(I154*21)/100</f>
      </c>
      <c t="s">
        <v>23</v>
      </c>
    </row>
    <row r="155" spans="1:5" ht="12.75">
      <c r="A155" s="34" t="s">
        <v>53</v>
      </c>
      <c r="E155" s="35" t="s">
        <v>3241</v>
      </c>
    </row>
    <row r="156" spans="1:5" ht="12.75">
      <c r="A156" s="36" t="s">
        <v>55</v>
      </c>
      <c r="E156" s="37" t="s">
        <v>3521</v>
      </c>
    </row>
    <row r="157" spans="1:5" ht="12.75">
      <c r="A157" t="s">
        <v>56</v>
      </c>
      <c r="E157" s="35" t="s">
        <v>49</v>
      </c>
    </row>
    <row r="158" spans="1:16" ht="12.75">
      <c r="A158" s="25" t="s">
        <v>47</v>
      </c>
      <c s="29" t="s">
        <v>231</v>
      </c>
      <c s="29" t="s">
        <v>3370</v>
      </c>
      <c s="25" t="s">
        <v>49</v>
      </c>
      <c s="30" t="s">
        <v>3371</v>
      </c>
      <c s="31" t="s">
        <v>142</v>
      </c>
      <c s="32">
        <v>110</v>
      </c>
      <c s="33">
        <v>0</v>
      </c>
      <c s="33">
        <f>ROUND(ROUND(H158,2)*ROUND(G158,3),2)</f>
      </c>
      <c s="31"/>
      <c r="O158">
        <f>(I158*21)/100</f>
      </c>
      <c t="s">
        <v>23</v>
      </c>
    </row>
    <row r="159" spans="1:5" ht="12.75">
      <c r="A159" s="34" t="s">
        <v>53</v>
      </c>
      <c r="E159" s="35" t="s">
        <v>3372</v>
      </c>
    </row>
    <row r="160" spans="1:5" ht="12.75">
      <c r="A160" s="36" t="s">
        <v>55</v>
      </c>
      <c r="E160" s="37" t="s">
        <v>3522</v>
      </c>
    </row>
    <row r="161" spans="1:5" ht="12.75">
      <c r="A161" t="s">
        <v>56</v>
      </c>
      <c r="E161" s="35" t="s">
        <v>49</v>
      </c>
    </row>
    <row r="162" spans="1:18" ht="12.75" customHeight="1">
      <c r="A162" s="6" t="s">
        <v>45</v>
      </c>
      <c s="6"/>
      <c s="39" t="s">
        <v>3243</v>
      </c>
      <c s="6"/>
      <c s="27" t="s">
        <v>3244</v>
      </c>
      <c s="6"/>
      <c s="6"/>
      <c s="6"/>
      <c s="40">
        <f>0+Q162</f>
      </c>
      <c s="6"/>
      <c r="O162">
        <f>0+R162</f>
      </c>
      <c r="Q162">
        <f>0+I163+I167+I171+I175+I179+I183+I187+I191+I195+I199+I203+I207+I211+I215+I219+I223+I227+I231+I235+I239+I243+I247+I251+I255+I259</f>
      </c>
      <c>
        <f>0+O163+O167+O171+O175+O179+O183+O187+O191+O195+O199+O203+O207+O211+O215+O219+O223+O227+O231+O235+O239+O243+O247+O251+O255+O259</f>
      </c>
    </row>
    <row r="163" spans="1:16" ht="12.75">
      <c r="A163" s="25" t="s">
        <v>47</v>
      </c>
      <c s="29" t="s">
        <v>273</v>
      </c>
      <c s="29" t="s">
        <v>3523</v>
      </c>
      <c s="25" t="s">
        <v>49</v>
      </c>
      <c s="30" t="s">
        <v>3524</v>
      </c>
      <c s="31" t="s">
        <v>142</v>
      </c>
      <c s="32">
        <v>7</v>
      </c>
      <c s="33">
        <v>0</v>
      </c>
      <c s="33">
        <f>ROUND(ROUND(H163,2)*ROUND(G163,3),2)</f>
      </c>
      <c s="31" t="s">
        <v>1075</v>
      </c>
      <c r="O163">
        <f>(I163*21)/100</f>
      </c>
      <c t="s">
        <v>23</v>
      </c>
    </row>
    <row r="164" spans="1:5" ht="12.75">
      <c r="A164" s="34" t="s">
        <v>53</v>
      </c>
      <c r="E164" s="35" t="s">
        <v>3524</v>
      </c>
    </row>
    <row r="165" spans="1:5" ht="12.75">
      <c r="A165" s="36" t="s">
        <v>55</v>
      </c>
      <c r="E165" s="37" t="s">
        <v>49</v>
      </c>
    </row>
    <row r="166" spans="1:5" ht="12.75">
      <c r="A166" t="s">
        <v>56</v>
      </c>
      <c r="E166" s="35" t="s">
        <v>49</v>
      </c>
    </row>
    <row r="167" spans="1:16" ht="25.5">
      <c r="A167" s="25" t="s">
        <v>47</v>
      </c>
      <c s="29" t="s">
        <v>278</v>
      </c>
      <c s="29" t="s">
        <v>3525</v>
      </c>
      <c s="25" t="s">
        <v>49</v>
      </c>
      <c s="30" t="s">
        <v>3526</v>
      </c>
      <c s="31" t="s">
        <v>142</v>
      </c>
      <c s="32">
        <v>561.89</v>
      </c>
      <c s="33">
        <v>0</v>
      </c>
      <c s="33">
        <f>ROUND(ROUND(H167,2)*ROUND(G167,3),2)</f>
      </c>
      <c s="31" t="s">
        <v>1075</v>
      </c>
      <c r="O167">
        <f>(I167*21)/100</f>
      </c>
      <c t="s">
        <v>23</v>
      </c>
    </row>
    <row r="168" spans="1:5" ht="25.5">
      <c r="A168" s="34" t="s">
        <v>53</v>
      </c>
      <c r="E168" s="35" t="s">
        <v>3526</v>
      </c>
    </row>
    <row r="169" spans="1:5" ht="12.75">
      <c r="A169" s="36" t="s">
        <v>55</v>
      </c>
      <c r="E169" s="37" t="s">
        <v>49</v>
      </c>
    </row>
    <row r="170" spans="1:5" ht="12.75">
      <c r="A170" t="s">
        <v>56</v>
      </c>
      <c r="E170" s="35" t="s">
        <v>49</v>
      </c>
    </row>
    <row r="171" spans="1:16" ht="25.5">
      <c r="A171" s="25" t="s">
        <v>47</v>
      </c>
      <c s="29" t="s">
        <v>284</v>
      </c>
      <c s="29" t="s">
        <v>3373</v>
      </c>
      <c s="25" t="s">
        <v>49</v>
      </c>
      <c s="30" t="s">
        <v>3374</v>
      </c>
      <c s="31" t="s">
        <v>142</v>
      </c>
      <c s="32">
        <v>513.69</v>
      </c>
      <c s="33">
        <v>0</v>
      </c>
      <c s="33">
        <f>ROUND(ROUND(H171,2)*ROUND(G171,3),2)</f>
      </c>
      <c s="31" t="s">
        <v>1075</v>
      </c>
      <c r="O171">
        <f>(I171*21)/100</f>
      </c>
      <c t="s">
        <v>23</v>
      </c>
    </row>
    <row r="172" spans="1:5" ht="25.5">
      <c r="A172" s="34" t="s">
        <v>53</v>
      </c>
      <c r="E172" s="35" t="s">
        <v>3374</v>
      </c>
    </row>
    <row r="173" spans="1:5" ht="12.75">
      <c r="A173" s="36" t="s">
        <v>55</v>
      </c>
      <c r="E173" s="37" t="s">
        <v>49</v>
      </c>
    </row>
    <row r="174" spans="1:5" ht="12.75">
      <c r="A174" t="s">
        <v>56</v>
      </c>
      <c r="E174" s="35" t="s">
        <v>49</v>
      </c>
    </row>
    <row r="175" spans="1:16" ht="25.5">
      <c r="A175" s="25" t="s">
        <v>47</v>
      </c>
      <c s="29" t="s">
        <v>290</v>
      </c>
      <c s="29" t="s">
        <v>3375</v>
      </c>
      <c s="25" t="s">
        <v>49</v>
      </c>
      <c s="30" t="s">
        <v>3376</v>
      </c>
      <c s="31" t="s">
        <v>142</v>
      </c>
      <c s="32">
        <v>148</v>
      </c>
      <c s="33">
        <v>0</v>
      </c>
      <c s="33">
        <f>ROUND(ROUND(H175,2)*ROUND(G175,3),2)</f>
      </c>
      <c s="31" t="s">
        <v>1075</v>
      </c>
      <c r="O175">
        <f>(I175*21)/100</f>
      </c>
      <c t="s">
        <v>23</v>
      </c>
    </row>
    <row r="176" spans="1:5" ht="25.5">
      <c r="A176" s="34" t="s">
        <v>53</v>
      </c>
      <c r="E176" s="35" t="s">
        <v>3376</v>
      </c>
    </row>
    <row r="177" spans="1:5" ht="12.75">
      <c r="A177" s="36" t="s">
        <v>55</v>
      </c>
      <c r="E177" s="37" t="s">
        <v>3527</v>
      </c>
    </row>
    <row r="178" spans="1:5" ht="12.75">
      <c r="A178" t="s">
        <v>56</v>
      </c>
      <c r="E178" s="35" t="s">
        <v>49</v>
      </c>
    </row>
    <row r="179" spans="1:16" ht="12.75">
      <c r="A179" s="25" t="s">
        <v>47</v>
      </c>
      <c s="29" t="s">
        <v>315</v>
      </c>
      <c s="29" t="s">
        <v>3378</v>
      </c>
      <c s="25" t="s">
        <v>49</v>
      </c>
      <c s="30" t="s">
        <v>3379</v>
      </c>
      <c s="31" t="s">
        <v>142</v>
      </c>
      <c s="32">
        <v>304</v>
      </c>
      <c s="33">
        <v>0</v>
      </c>
      <c s="33">
        <f>ROUND(ROUND(H179,2)*ROUND(G179,3),2)</f>
      </c>
      <c s="31" t="s">
        <v>1075</v>
      </c>
      <c r="O179">
        <f>(I179*21)/100</f>
      </c>
      <c t="s">
        <v>23</v>
      </c>
    </row>
    <row r="180" spans="1:5" ht="51">
      <c r="A180" s="34" t="s">
        <v>53</v>
      </c>
      <c r="E180" s="35" t="s">
        <v>3380</v>
      </c>
    </row>
    <row r="181" spans="1:5" ht="12.75">
      <c r="A181" s="36" t="s">
        <v>55</v>
      </c>
      <c r="E181" s="37" t="s">
        <v>49</v>
      </c>
    </row>
    <row r="182" spans="1:5" ht="12.75">
      <c r="A182" t="s">
        <v>56</v>
      </c>
      <c r="E182" s="35" t="s">
        <v>49</v>
      </c>
    </row>
    <row r="183" spans="1:16" ht="12.75">
      <c r="A183" s="25" t="s">
        <v>47</v>
      </c>
      <c s="29" t="s">
        <v>321</v>
      </c>
      <c s="29" t="s">
        <v>3528</v>
      </c>
      <c s="25" t="s">
        <v>49</v>
      </c>
      <c s="30" t="s">
        <v>3529</v>
      </c>
      <c s="31" t="s">
        <v>142</v>
      </c>
      <c s="32">
        <v>58</v>
      </c>
      <c s="33">
        <v>0</v>
      </c>
      <c s="33">
        <f>ROUND(ROUND(H183,2)*ROUND(G183,3),2)</f>
      </c>
      <c s="31" t="s">
        <v>1075</v>
      </c>
      <c r="O183">
        <f>(I183*21)/100</f>
      </c>
      <c t="s">
        <v>23</v>
      </c>
    </row>
    <row r="184" spans="1:5" ht="51">
      <c r="A184" s="34" t="s">
        <v>53</v>
      </c>
      <c r="E184" s="35" t="s">
        <v>3530</v>
      </c>
    </row>
    <row r="185" spans="1:5" ht="12.75">
      <c r="A185" s="36" t="s">
        <v>55</v>
      </c>
      <c r="E185" s="37" t="s">
        <v>49</v>
      </c>
    </row>
    <row r="186" spans="1:5" ht="12.75">
      <c r="A186" t="s">
        <v>56</v>
      </c>
      <c r="E186" s="35" t="s">
        <v>49</v>
      </c>
    </row>
    <row r="187" spans="1:16" ht="12.75">
      <c r="A187" s="25" t="s">
        <v>47</v>
      </c>
      <c s="29" t="s">
        <v>326</v>
      </c>
      <c s="29" t="s">
        <v>3247</v>
      </c>
      <c s="25" t="s">
        <v>49</v>
      </c>
      <c s="30" t="s">
        <v>3248</v>
      </c>
      <c s="31" t="s">
        <v>142</v>
      </c>
      <c s="32">
        <v>42</v>
      </c>
      <c s="33">
        <v>0</v>
      </c>
      <c s="33">
        <f>ROUND(ROUND(H187,2)*ROUND(G187,3),2)</f>
      </c>
      <c s="31" t="s">
        <v>1075</v>
      </c>
      <c r="O187">
        <f>(I187*21)/100</f>
      </c>
      <c t="s">
        <v>23</v>
      </c>
    </row>
    <row r="188" spans="1:5" ht="51">
      <c r="A188" s="34" t="s">
        <v>53</v>
      </c>
      <c r="E188" s="35" t="s">
        <v>3249</v>
      </c>
    </row>
    <row r="189" spans="1:5" ht="12.75">
      <c r="A189" s="36" t="s">
        <v>55</v>
      </c>
      <c r="E189" s="37" t="s">
        <v>49</v>
      </c>
    </row>
    <row r="190" spans="1:5" ht="12.75">
      <c r="A190" t="s">
        <v>56</v>
      </c>
      <c r="E190" s="35" t="s">
        <v>49</v>
      </c>
    </row>
    <row r="191" spans="1:16" ht="12.75">
      <c r="A191" s="25" t="s">
        <v>47</v>
      </c>
      <c s="29" t="s">
        <v>330</v>
      </c>
      <c s="29" t="s">
        <v>3531</v>
      </c>
      <c s="25" t="s">
        <v>49</v>
      </c>
      <c s="30" t="s">
        <v>3532</v>
      </c>
      <c s="31" t="s">
        <v>142</v>
      </c>
      <c s="32">
        <v>12</v>
      </c>
      <c s="33">
        <v>0</v>
      </c>
      <c s="33">
        <f>ROUND(ROUND(H191,2)*ROUND(G191,3),2)</f>
      </c>
      <c s="31" t="s">
        <v>1075</v>
      </c>
      <c r="O191">
        <f>(I191*21)/100</f>
      </c>
      <c t="s">
        <v>23</v>
      </c>
    </row>
    <row r="192" spans="1:5" ht="51">
      <c r="A192" s="34" t="s">
        <v>53</v>
      </c>
      <c r="E192" s="35" t="s">
        <v>3533</v>
      </c>
    </row>
    <row r="193" spans="1:5" ht="12.75">
      <c r="A193" s="36" t="s">
        <v>55</v>
      </c>
      <c r="E193" s="37" t="s">
        <v>49</v>
      </c>
    </row>
    <row r="194" spans="1:5" ht="12.75">
      <c r="A194" t="s">
        <v>56</v>
      </c>
      <c r="E194" s="35" t="s">
        <v>49</v>
      </c>
    </row>
    <row r="195" spans="1:16" ht="12.75">
      <c r="A195" s="25" t="s">
        <v>47</v>
      </c>
      <c s="29" t="s">
        <v>336</v>
      </c>
      <c s="29" t="s">
        <v>3534</v>
      </c>
      <c s="25" t="s">
        <v>49</v>
      </c>
      <c s="30" t="s">
        <v>3535</v>
      </c>
      <c s="31" t="s">
        <v>142</v>
      </c>
      <c s="32">
        <v>8</v>
      </c>
      <c s="33">
        <v>0</v>
      </c>
      <c s="33">
        <f>ROUND(ROUND(H195,2)*ROUND(G195,3),2)</f>
      </c>
      <c s="31" t="s">
        <v>1075</v>
      </c>
      <c r="O195">
        <f>(I195*21)/100</f>
      </c>
      <c t="s">
        <v>23</v>
      </c>
    </row>
    <row r="196" spans="1:5" ht="51">
      <c r="A196" s="34" t="s">
        <v>53</v>
      </c>
      <c r="E196" s="35" t="s">
        <v>3536</v>
      </c>
    </row>
    <row r="197" spans="1:5" ht="12.75">
      <c r="A197" s="36" t="s">
        <v>55</v>
      </c>
      <c r="E197" s="37" t="s">
        <v>49</v>
      </c>
    </row>
    <row r="198" spans="1:5" ht="12.75">
      <c r="A198" t="s">
        <v>56</v>
      </c>
      <c r="E198" s="35" t="s">
        <v>49</v>
      </c>
    </row>
    <row r="199" spans="1:16" ht="12.75">
      <c r="A199" s="25" t="s">
        <v>47</v>
      </c>
      <c s="29" t="s">
        <v>341</v>
      </c>
      <c s="29" t="s">
        <v>3382</v>
      </c>
      <c s="25" t="s">
        <v>49</v>
      </c>
      <c s="30" t="s">
        <v>3383</v>
      </c>
      <c s="31" t="s">
        <v>121</v>
      </c>
      <c s="32">
        <v>3</v>
      </c>
      <c s="33">
        <v>0</v>
      </c>
      <c s="33">
        <f>ROUND(ROUND(H199,2)*ROUND(G199,3),2)</f>
      </c>
      <c s="31" t="s">
        <v>1075</v>
      </c>
      <c r="O199">
        <f>(I199*21)/100</f>
      </c>
      <c t="s">
        <v>23</v>
      </c>
    </row>
    <row r="200" spans="1:5" ht="12.75">
      <c r="A200" s="34" t="s">
        <v>53</v>
      </c>
      <c r="E200" s="35" t="s">
        <v>3384</v>
      </c>
    </row>
    <row r="201" spans="1:5" ht="12.75">
      <c r="A201" s="36" t="s">
        <v>55</v>
      </c>
      <c r="E201" s="37" t="s">
        <v>49</v>
      </c>
    </row>
    <row r="202" spans="1:5" ht="12.75">
      <c r="A202" t="s">
        <v>56</v>
      </c>
      <c r="E202" s="35" t="s">
        <v>49</v>
      </c>
    </row>
    <row r="203" spans="1:16" ht="12.75">
      <c r="A203" s="25" t="s">
        <v>47</v>
      </c>
      <c s="29" t="s">
        <v>351</v>
      </c>
      <c s="29" t="s">
        <v>3385</v>
      </c>
      <c s="25" t="s">
        <v>49</v>
      </c>
      <c s="30" t="s">
        <v>3386</v>
      </c>
      <c s="31" t="s">
        <v>142</v>
      </c>
      <c s="32">
        <v>304</v>
      </c>
      <c s="33">
        <v>0</v>
      </c>
      <c s="33">
        <f>ROUND(ROUND(H203,2)*ROUND(G203,3),2)</f>
      </c>
      <c s="31" t="s">
        <v>1075</v>
      </c>
      <c r="O203">
        <f>(I203*21)/100</f>
      </c>
      <c t="s">
        <v>23</v>
      </c>
    </row>
    <row r="204" spans="1:5" ht="38.25">
      <c r="A204" s="34" t="s">
        <v>53</v>
      </c>
      <c r="E204" s="35" t="s">
        <v>3387</v>
      </c>
    </row>
    <row r="205" spans="1:5" ht="12.75">
      <c r="A205" s="36" t="s">
        <v>55</v>
      </c>
      <c r="E205" s="37" t="s">
        <v>49</v>
      </c>
    </row>
    <row r="206" spans="1:5" ht="12.75">
      <c r="A206" t="s">
        <v>56</v>
      </c>
      <c r="E206" s="35" t="s">
        <v>49</v>
      </c>
    </row>
    <row r="207" spans="1:16" ht="12.75">
      <c r="A207" s="25" t="s">
        <v>47</v>
      </c>
      <c s="29" t="s">
        <v>357</v>
      </c>
      <c s="29" t="s">
        <v>3537</v>
      </c>
      <c s="25" t="s">
        <v>49</v>
      </c>
      <c s="30" t="s">
        <v>3538</v>
      </c>
      <c s="31" t="s">
        <v>142</v>
      </c>
      <c s="32">
        <v>58</v>
      </c>
      <c s="33">
        <v>0</v>
      </c>
      <c s="33">
        <f>ROUND(ROUND(H207,2)*ROUND(G207,3),2)</f>
      </c>
      <c s="31" t="s">
        <v>1075</v>
      </c>
      <c r="O207">
        <f>(I207*21)/100</f>
      </c>
      <c t="s">
        <v>23</v>
      </c>
    </row>
    <row r="208" spans="1:5" ht="38.25">
      <c r="A208" s="34" t="s">
        <v>53</v>
      </c>
      <c r="E208" s="35" t="s">
        <v>3539</v>
      </c>
    </row>
    <row r="209" spans="1:5" ht="12.75">
      <c r="A209" s="36" t="s">
        <v>55</v>
      </c>
      <c r="E209" s="37" t="s">
        <v>49</v>
      </c>
    </row>
    <row r="210" spans="1:5" ht="12.75">
      <c r="A210" t="s">
        <v>56</v>
      </c>
      <c r="E210" s="35" t="s">
        <v>49</v>
      </c>
    </row>
    <row r="211" spans="1:16" ht="12.75">
      <c r="A211" s="25" t="s">
        <v>47</v>
      </c>
      <c s="29" t="s">
        <v>364</v>
      </c>
      <c s="29" t="s">
        <v>3253</v>
      </c>
      <c s="25" t="s">
        <v>49</v>
      </c>
      <c s="30" t="s">
        <v>3254</v>
      </c>
      <c s="31" t="s">
        <v>142</v>
      </c>
      <c s="32">
        <v>42</v>
      </c>
      <c s="33">
        <v>0</v>
      </c>
      <c s="33">
        <f>ROUND(ROUND(H211,2)*ROUND(G211,3),2)</f>
      </c>
      <c s="31" t="s">
        <v>1075</v>
      </c>
      <c r="O211">
        <f>(I211*21)/100</f>
      </c>
      <c t="s">
        <v>23</v>
      </c>
    </row>
    <row r="212" spans="1:5" ht="38.25">
      <c r="A212" s="34" t="s">
        <v>53</v>
      </c>
      <c r="E212" s="35" t="s">
        <v>3255</v>
      </c>
    </row>
    <row r="213" spans="1:5" ht="12.75">
      <c r="A213" s="36" t="s">
        <v>55</v>
      </c>
      <c r="E213" s="37" t="s">
        <v>49</v>
      </c>
    </row>
    <row r="214" spans="1:5" ht="12.75">
      <c r="A214" t="s">
        <v>56</v>
      </c>
      <c r="E214" s="35" t="s">
        <v>49</v>
      </c>
    </row>
    <row r="215" spans="1:16" ht="25.5">
      <c r="A215" s="25" t="s">
        <v>47</v>
      </c>
      <c s="29" t="s">
        <v>369</v>
      </c>
      <c s="29" t="s">
        <v>3540</v>
      </c>
      <c s="25" t="s">
        <v>49</v>
      </c>
      <c s="30" t="s">
        <v>3541</v>
      </c>
      <c s="31" t="s">
        <v>142</v>
      </c>
      <c s="32">
        <v>12</v>
      </c>
      <c s="33">
        <v>0</v>
      </c>
      <c s="33">
        <f>ROUND(ROUND(H215,2)*ROUND(G215,3),2)</f>
      </c>
      <c s="31" t="s">
        <v>1075</v>
      </c>
      <c r="O215">
        <f>(I215*21)/100</f>
      </c>
      <c t="s">
        <v>23</v>
      </c>
    </row>
    <row r="216" spans="1:5" ht="38.25">
      <c r="A216" s="34" t="s">
        <v>53</v>
      </c>
      <c r="E216" s="35" t="s">
        <v>3542</v>
      </c>
    </row>
    <row r="217" spans="1:5" ht="12.75">
      <c r="A217" s="36" t="s">
        <v>55</v>
      </c>
      <c r="E217" s="37" t="s">
        <v>49</v>
      </c>
    </row>
    <row r="218" spans="1:5" ht="12.75">
      <c r="A218" t="s">
        <v>56</v>
      </c>
      <c r="E218" s="35" t="s">
        <v>49</v>
      </c>
    </row>
    <row r="219" spans="1:16" ht="25.5">
      <c r="A219" s="25" t="s">
        <v>47</v>
      </c>
      <c s="29" t="s">
        <v>376</v>
      </c>
      <c s="29" t="s">
        <v>3543</v>
      </c>
      <c s="25" t="s">
        <v>49</v>
      </c>
      <c s="30" t="s">
        <v>3544</v>
      </c>
      <c s="31" t="s">
        <v>142</v>
      </c>
      <c s="32">
        <v>8</v>
      </c>
      <c s="33">
        <v>0</v>
      </c>
      <c s="33">
        <f>ROUND(ROUND(H219,2)*ROUND(G219,3),2)</f>
      </c>
      <c s="31" t="s">
        <v>1075</v>
      </c>
      <c r="O219">
        <f>(I219*21)/100</f>
      </c>
      <c t="s">
        <v>23</v>
      </c>
    </row>
    <row r="220" spans="1:5" ht="38.25">
      <c r="A220" s="34" t="s">
        <v>53</v>
      </c>
      <c r="E220" s="35" t="s">
        <v>3545</v>
      </c>
    </row>
    <row r="221" spans="1:5" ht="12.75">
      <c r="A221" s="36" t="s">
        <v>55</v>
      </c>
      <c r="E221" s="37" t="s">
        <v>49</v>
      </c>
    </row>
    <row r="222" spans="1:5" ht="12.75">
      <c r="A222" t="s">
        <v>56</v>
      </c>
      <c r="E222" s="35" t="s">
        <v>49</v>
      </c>
    </row>
    <row r="223" spans="1:16" ht="12.75">
      <c r="A223" s="25" t="s">
        <v>47</v>
      </c>
      <c s="29" t="s">
        <v>381</v>
      </c>
      <c s="29" t="s">
        <v>3259</v>
      </c>
      <c s="25" t="s">
        <v>49</v>
      </c>
      <c s="30" t="s">
        <v>3260</v>
      </c>
      <c s="31" t="s">
        <v>142</v>
      </c>
      <c s="32">
        <v>370</v>
      </c>
      <c s="33">
        <v>0</v>
      </c>
      <c s="33">
        <f>ROUND(ROUND(H223,2)*ROUND(G223,3),2)</f>
      </c>
      <c s="31"/>
      <c r="O223">
        <f>(I223*21)/100</f>
      </c>
      <c t="s">
        <v>23</v>
      </c>
    </row>
    <row r="224" spans="1:5" ht="12.75">
      <c r="A224" s="34" t="s">
        <v>53</v>
      </c>
      <c r="E224" s="35" t="s">
        <v>3260</v>
      </c>
    </row>
    <row r="225" spans="1:5" ht="12.75">
      <c r="A225" s="36" t="s">
        <v>55</v>
      </c>
      <c r="E225" s="37" t="s">
        <v>49</v>
      </c>
    </row>
    <row r="226" spans="1:5" ht="12.75">
      <c r="A226" t="s">
        <v>56</v>
      </c>
      <c r="E226" s="35" t="s">
        <v>49</v>
      </c>
    </row>
    <row r="227" spans="1:16" ht="12.75">
      <c r="A227" s="25" t="s">
        <v>47</v>
      </c>
      <c s="29" t="s">
        <v>385</v>
      </c>
      <c s="29" t="s">
        <v>3546</v>
      </c>
      <c s="25" t="s">
        <v>49</v>
      </c>
      <c s="30" t="s">
        <v>3547</v>
      </c>
      <c s="31" t="s">
        <v>142</v>
      </c>
      <c s="32">
        <v>54</v>
      </c>
      <c s="33">
        <v>0</v>
      </c>
      <c s="33">
        <f>ROUND(ROUND(H227,2)*ROUND(G227,3),2)</f>
      </c>
      <c s="31" t="s">
        <v>1075</v>
      </c>
      <c r="O227">
        <f>(I227*21)/100</f>
      </c>
      <c t="s">
        <v>23</v>
      </c>
    </row>
    <row r="228" spans="1:5" ht="25.5">
      <c r="A228" s="34" t="s">
        <v>53</v>
      </c>
      <c r="E228" s="35" t="s">
        <v>3548</v>
      </c>
    </row>
    <row r="229" spans="1:5" ht="12.75">
      <c r="A229" s="36" t="s">
        <v>55</v>
      </c>
      <c r="E229" s="37" t="s">
        <v>49</v>
      </c>
    </row>
    <row r="230" spans="1:5" ht="12.75">
      <c r="A230" t="s">
        <v>56</v>
      </c>
      <c r="E230" s="35" t="s">
        <v>49</v>
      </c>
    </row>
    <row r="231" spans="1:16" ht="12.75">
      <c r="A231" s="25" t="s">
        <v>47</v>
      </c>
      <c s="29" t="s">
        <v>389</v>
      </c>
      <c s="29" t="s">
        <v>3261</v>
      </c>
      <c s="25" t="s">
        <v>49</v>
      </c>
      <c s="30" t="s">
        <v>3262</v>
      </c>
      <c s="31" t="s">
        <v>142</v>
      </c>
      <c s="32">
        <v>606</v>
      </c>
      <c s="33">
        <v>0</v>
      </c>
      <c s="33">
        <f>ROUND(ROUND(H231,2)*ROUND(G231,3),2)</f>
      </c>
      <c s="31" t="s">
        <v>1075</v>
      </c>
      <c r="O231">
        <f>(I231*21)/100</f>
      </c>
      <c t="s">
        <v>23</v>
      </c>
    </row>
    <row r="232" spans="1:5" ht="25.5">
      <c r="A232" s="34" t="s">
        <v>53</v>
      </c>
      <c r="E232" s="35" t="s">
        <v>3263</v>
      </c>
    </row>
    <row r="233" spans="1:5" ht="76.5">
      <c r="A233" s="36" t="s">
        <v>55</v>
      </c>
      <c r="E233" s="37" t="s">
        <v>3549</v>
      </c>
    </row>
    <row r="234" spans="1:5" ht="12.75">
      <c r="A234" t="s">
        <v>56</v>
      </c>
      <c r="E234" s="35" t="s">
        <v>49</v>
      </c>
    </row>
    <row r="235" spans="1:16" ht="25.5">
      <c r="A235" s="25" t="s">
        <v>47</v>
      </c>
      <c s="29" t="s">
        <v>394</v>
      </c>
      <c s="29" t="s">
        <v>3550</v>
      </c>
      <c s="25" t="s">
        <v>49</v>
      </c>
      <c s="30" t="s">
        <v>3551</v>
      </c>
      <c s="31" t="s">
        <v>142</v>
      </c>
      <c s="32">
        <v>1075.58</v>
      </c>
      <c s="33">
        <v>0</v>
      </c>
      <c s="33">
        <f>ROUND(ROUND(H235,2)*ROUND(G235,3),2)</f>
      </c>
      <c s="31" t="s">
        <v>1075</v>
      </c>
      <c r="O235">
        <f>(I235*21)/100</f>
      </c>
      <c t="s">
        <v>23</v>
      </c>
    </row>
    <row r="236" spans="1:5" ht="25.5">
      <c r="A236" s="34" t="s">
        <v>53</v>
      </c>
      <c r="E236" s="35" t="s">
        <v>3552</v>
      </c>
    </row>
    <row r="237" spans="1:5" ht="12.75">
      <c r="A237" s="36" t="s">
        <v>55</v>
      </c>
      <c r="E237" s="37" t="s">
        <v>49</v>
      </c>
    </row>
    <row r="238" spans="1:5" ht="12.75">
      <c r="A238" t="s">
        <v>56</v>
      </c>
      <c r="E238" s="35" t="s">
        <v>49</v>
      </c>
    </row>
    <row r="239" spans="1:16" ht="25.5">
      <c r="A239" s="25" t="s">
        <v>47</v>
      </c>
      <c s="29" t="s">
        <v>400</v>
      </c>
      <c s="29" t="s">
        <v>3392</v>
      </c>
      <c s="25" t="s">
        <v>49</v>
      </c>
      <c s="30" t="s">
        <v>3393</v>
      </c>
      <c s="31" t="s">
        <v>142</v>
      </c>
      <c s="32">
        <v>7</v>
      </c>
      <c s="33">
        <v>0</v>
      </c>
      <c s="33">
        <f>ROUND(ROUND(H239,2)*ROUND(G239,3),2)</f>
      </c>
      <c s="31" t="s">
        <v>1075</v>
      </c>
      <c r="O239">
        <f>(I239*21)/100</f>
      </c>
      <c t="s">
        <v>23</v>
      </c>
    </row>
    <row r="240" spans="1:5" ht="25.5">
      <c r="A240" s="34" t="s">
        <v>53</v>
      </c>
      <c r="E240" s="35" t="s">
        <v>3394</v>
      </c>
    </row>
    <row r="241" spans="1:5" ht="12.75">
      <c r="A241" s="36" t="s">
        <v>55</v>
      </c>
      <c r="E241" s="37" t="s">
        <v>49</v>
      </c>
    </row>
    <row r="242" spans="1:5" ht="12.75">
      <c r="A242" t="s">
        <v>56</v>
      </c>
      <c r="E242" s="35" t="s">
        <v>49</v>
      </c>
    </row>
    <row r="243" spans="1:16" ht="25.5">
      <c r="A243" s="25" t="s">
        <v>47</v>
      </c>
      <c s="29" t="s">
        <v>403</v>
      </c>
      <c s="29" t="s">
        <v>3395</v>
      </c>
      <c s="25" t="s">
        <v>49</v>
      </c>
      <c s="30" t="s">
        <v>3396</v>
      </c>
      <c s="31" t="s">
        <v>142</v>
      </c>
      <c s="32">
        <v>148</v>
      </c>
      <c s="33">
        <v>0</v>
      </c>
      <c s="33">
        <f>ROUND(ROUND(H243,2)*ROUND(G243,3),2)</f>
      </c>
      <c s="31" t="s">
        <v>1075</v>
      </c>
      <c r="O243">
        <f>(I243*21)/100</f>
      </c>
      <c t="s">
        <v>23</v>
      </c>
    </row>
    <row r="244" spans="1:5" ht="25.5">
      <c r="A244" s="34" t="s">
        <v>53</v>
      </c>
      <c r="E244" s="35" t="s">
        <v>3397</v>
      </c>
    </row>
    <row r="245" spans="1:5" ht="12.75">
      <c r="A245" s="36" t="s">
        <v>55</v>
      </c>
      <c r="E245" s="37" t="s">
        <v>49</v>
      </c>
    </row>
    <row r="246" spans="1:5" ht="12.75">
      <c r="A246" t="s">
        <v>56</v>
      </c>
      <c r="E246" s="35" t="s">
        <v>49</v>
      </c>
    </row>
    <row r="247" spans="1:16" ht="12.75">
      <c r="A247" s="25" t="s">
        <v>47</v>
      </c>
      <c s="29" t="s">
        <v>1493</v>
      </c>
      <c s="29" t="s">
        <v>3398</v>
      </c>
      <c s="25" t="s">
        <v>49</v>
      </c>
      <c s="30" t="s">
        <v>3399</v>
      </c>
      <c s="31" t="s">
        <v>142</v>
      </c>
      <c s="32">
        <v>12</v>
      </c>
      <c s="33">
        <v>0</v>
      </c>
      <c s="33">
        <f>ROUND(ROUND(H247,2)*ROUND(G247,3),2)</f>
      </c>
      <c s="31"/>
      <c r="O247">
        <f>(I247*21)/100</f>
      </c>
      <c t="s">
        <v>23</v>
      </c>
    </row>
    <row r="248" spans="1:5" ht="12.75">
      <c r="A248" s="34" t="s">
        <v>53</v>
      </c>
      <c r="E248" s="35" t="s">
        <v>3399</v>
      </c>
    </row>
    <row r="249" spans="1:5" ht="12.75">
      <c r="A249" s="36" t="s">
        <v>55</v>
      </c>
      <c r="E249" s="37" t="s">
        <v>49</v>
      </c>
    </row>
    <row r="250" spans="1:5" ht="12.75">
      <c r="A250" t="s">
        <v>56</v>
      </c>
      <c r="E250" s="35" t="s">
        <v>49</v>
      </c>
    </row>
    <row r="251" spans="1:16" ht="12.75">
      <c r="A251" s="25" t="s">
        <v>47</v>
      </c>
      <c s="29" t="s">
        <v>1496</v>
      </c>
      <c s="29" t="s">
        <v>3279</v>
      </c>
      <c s="25" t="s">
        <v>49</v>
      </c>
      <c s="30" t="s">
        <v>3280</v>
      </c>
      <c s="31" t="s">
        <v>3281</v>
      </c>
      <c s="32">
        <v>68</v>
      </c>
      <c s="33">
        <v>0</v>
      </c>
      <c s="33">
        <f>ROUND(ROUND(H251,2)*ROUND(G251,3),2)</f>
      </c>
      <c s="31"/>
      <c r="O251">
        <f>(I251*21)/100</f>
      </c>
      <c t="s">
        <v>23</v>
      </c>
    </row>
    <row r="252" spans="1:5" ht="12.75">
      <c r="A252" s="34" t="s">
        <v>53</v>
      </c>
      <c r="E252" s="35" t="s">
        <v>3280</v>
      </c>
    </row>
    <row r="253" spans="1:5" ht="12.75">
      <c r="A253" s="36" t="s">
        <v>55</v>
      </c>
      <c r="E253" s="37" t="s">
        <v>3553</v>
      </c>
    </row>
    <row r="254" spans="1:5" ht="12.75">
      <c r="A254" t="s">
        <v>56</v>
      </c>
      <c r="E254" s="35" t="s">
        <v>49</v>
      </c>
    </row>
    <row r="255" spans="1:16" ht="12.75">
      <c r="A255" s="25" t="s">
        <v>47</v>
      </c>
      <c s="29" t="s">
        <v>1499</v>
      </c>
      <c s="29" t="s">
        <v>3282</v>
      </c>
      <c s="25" t="s">
        <v>49</v>
      </c>
      <c s="30" t="s">
        <v>3283</v>
      </c>
      <c s="31" t="s">
        <v>3281</v>
      </c>
      <c s="32">
        <v>13</v>
      </c>
      <c s="33">
        <v>0</v>
      </c>
      <c s="33">
        <f>ROUND(ROUND(H255,2)*ROUND(G255,3),2)</f>
      </c>
      <c s="31"/>
      <c r="O255">
        <f>(I255*21)/100</f>
      </c>
      <c t="s">
        <v>23</v>
      </c>
    </row>
    <row r="256" spans="1:5" ht="12.75">
      <c r="A256" s="34" t="s">
        <v>53</v>
      </c>
      <c r="E256" s="35" t="s">
        <v>3283</v>
      </c>
    </row>
    <row r="257" spans="1:5" ht="12.75">
      <c r="A257" s="36" t="s">
        <v>55</v>
      </c>
      <c r="E257" s="37" t="s">
        <v>49</v>
      </c>
    </row>
    <row r="258" spans="1:5" ht="12.75">
      <c r="A258" t="s">
        <v>56</v>
      </c>
      <c r="E258" s="35" t="s">
        <v>49</v>
      </c>
    </row>
    <row r="259" spans="1:16" ht="12.75">
      <c r="A259" s="25" t="s">
        <v>47</v>
      </c>
      <c s="29" t="s">
        <v>1502</v>
      </c>
      <c s="29" t="s">
        <v>3284</v>
      </c>
      <c s="25" t="s">
        <v>49</v>
      </c>
      <c s="30" t="s">
        <v>3285</v>
      </c>
      <c s="31" t="s">
        <v>142</v>
      </c>
      <c s="32">
        <v>424</v>
      </c>
      <c s="33">
        <v>0</v>
      </c>
      <c s="33">
        <f>ROUND(ROUND(H259,2)*ROUND(G259,3),2)</f>
      </c>
      <c s="31"/>
      <c r="O259">
        <f>(I259*21)/100</f>
      </c>
      <c t="s">
        <v>23</v>
      </c>
    </row>
    <row r="260" spans="1:5" ht="12.75">
      <c r="A260" s="34" t="s">
        <v>53</v>
      </c>
      <c r="E260" s="35" t="s">
        <v>3285</v>
      </c>
    </row>
    <row r="261" spans="1:5" ht="12.75">
      <c r="A261" s="36" t="s">
        <v>55</v>
      </c>
      <c r="E261" s="37" t="s">
        <v>49</v>
      </c>
    </row>
    <row r="262" spans="1:5" ht="12.75">
      <c r="A262" t="s">
        <v>56</v>
      </c>
      <c r="E262" s="35" t="s">
        <v>49</v>
      </c>
    </row>
    <row r="263" spans="1:18" ht="12.75" customHeight="1">
      <c r="A263" s="6" t="s">
        <v>45</v>
      </c>
      <c s="6"/>
      <c s="39" t="s">
        <v>3401</v>
      </c>
      <c s="6"/>
      <c s="27" t="s">
        <v>3402</v>
      </c>
      <c s="6"/>
      <c s="6"/>
      <c s="6"/>
      <c s="40">
        <f>0+Q263</f>
      </c>
      <c s="6"/>
      <c r="O263">
        <f>0+R263</f>
      </c>
      <c r="Q263">
        <f>0+I264+I268+I272</f>
      </c>
      <c>
        <f>0+O264+O268+O272</f>
      </c>
    </row>
    <row r="264" spans="1:16" ht="25.5">
      <c r="A264" s="25" t="s">
        <v>47</v>
      </c>
      <c s="29" t="s">
        <v>406</v>
      </c>
      <c s="29" t="s">
        <v>3403</v>
      </c>
      <c s="25" t="s">
        <v>49</v>
      </c>
      <c s="30" t="s">
        <v>3404</v>
      </c>
      <c s="31" t="s">
        <v>116</v>
      </c>
      <c s="32">
        <v>1</v>
      </c>
      <c s="33">
        <v>0</v>
      </c>
      <c s="33">
        <f>ROUND(ROUND(H264,2)*ROUND(G264,3),2)</f>
      </c>
      <c s="31" t="s">
        <v>1075</v>
      </c>
      <c r="O264">
        <f>(I264*21)/100</f>
      </c>
      <c t="s">
        <v>23</v>
      </c>
    </row>
    <row r="265" spans="1:5" ht="25.5">
      <c r="A265" s="34" t="s">
        <v>53</v>
      </c>
      <c r="E265" s="35" t="s">
        <v>3405</v>
      </c>
    </row>
    <row r="266" spans="1:5" ht="12.75">
      <c r="A266" s="36" t="s">
        <v>55</v>
      </c>
      <c r="E266" s="37" t="s">
        <v>49</v>
      </c>
    </row>
    <row r="267" spans="1:5" ht="12.75">
      <c r="A267" t="s">
        <v>56</v>
      </c>
      <c r="E267" s="35" t="s">
        <v>49</v>
      </c>
    </row>
    <row r="268" spans="1:16" ht="25.5">
      <c r="A268" s="25" t="s">
        <v>47</v>
      </c>
      <c s="29" t="s">
        <v>409</v>
      </c>
      <c s="29" t="s">
        <v>3406</v>
      </c>
      <c s="25" t="s">
        <v>49</v>
      </c>
      <c s="30" t="s">
        <v>3407</v>
      </c>
      <c s="31" t="s">
        <v>116</v>
      </c>
      <c s="32">
        <v>1</v>
      </c>
      <c s="33">
        <v>0</v>
      </c>
      <c s="33">
        <f>ROUND(ROUND(H268,2)*ROUND(G268,3),2)</f>
      </c>
      <c s="31" t="s">
        <v>1075</v>
      </c>
      <c r="O268">
        <f>(I268*21)/100</f>
      </c>
      <c t="s">
        <v>23</v>
      </c>
    </row>
    <row r="269" spans="1:5" ht="25.5">
      <c r="A269" s="34" t="s">
        <v>53</v>
      </c>
      <c r="E269" s="35" t="s">
        <v>3408</v>
      </c>
    </row>
    <row r="270" spans="1:5" ht="12.75">
      <c r="A270" s="36" t="s">
        <v>55</v>
      </c>
      <c r="E270" s="37" t="s">
        <v>49</v>
      </c>
    </row>
    <row r="271" spans="1:5" ht="12.75">
      <c r="A271" t="s">
        <v>56</v>
      </c>
      <c r="E271" s="35" t="s">
        <v>49</v>
      </c>
    </row>
    <row r="272" spans="1:16" ht="25.5">
      <c r="A272" s="25" t="s">
        <v>47</v>
      </c>
      <c s="29" t="s">
        <v>414</v>
      </c>
      <c s="29" t="s">
        <v>3409</v>
      </c>
      <c s="25" t="s">
        <v>49</v>
      </c>
      <c s="30" t="s">
        <v>3410</v>
      </c>
      <c s="31" t="s">
        <v>116</v>
      </c>
      <c s="32">
        <v>1</v>
      </c>
      <c s="33">
        <v>0</v>
      </c>
      <c s="33">
        <f>ROUND(ROUND(H272,2)*ROUND(G272,3),2)</f>
      </c>
      <c s="31" t="s">
        <v>1075</v>
      </c>
      <c r="O272">
        <f>(I272*21)/100</f>
      </c>
      <c t="s">
        <v>23</v>
      </c>
    </row>
    <row r="273" spans="1:5" ht="25.5">
      <c r="A273" s="34" t="s">
        <v>53</v>
      </c>
      <c r="E273" s="35" t="s">
        <v>3411</v>
      </c>
    </row>
    <row r="274" spans="1:5" ht="12.75">
      <c r="A274" s="36" t="s">
        <v>55</v>
      </c>
      <c r="E274" s="37" t="s">
        <v>49</v>
      </c>
    </row>
    <row r="275" spans="1:5" ht="12.75">
      <c r="A275" t="s">
        <v>56</v>
      </c>
      <c r="E275" s="35" t="s">
        <v>49</v>
      </c>
    </row>
    <row r="276" spans="1:18" ht="12.75" customHeight="1">
      <c r="A276" s="6" t="s">
        <v>45</v>
      </c>
      <c s="6"/>
      <c s="39" t="s">
        <v>3286</v>
      </c>
      <c s="6"/>
      <c s="27" t="s">
        <v>3287</v>
      </c>
      <c s="6"/>
      <c s="6"/>
      <c s="6"/>
      <c s="40">
        <f>0+Q276</f>
      </c>
      <c s="6"/>
      <c r="O276">
        <f>0+R276</f>
      </c>
      <c r="Q276">
        <f>0+I277</f>
      </c>
      <c>
        <f>0+O277</f>
      </c>
    </row>
    <row r="277" spans="1:16" ht="25.5">
      <c r="A277" s="25" t="s">
        <v>47</v>
      </c>
      <c s="29" t="s">
        <v>89</v>
      </c>
      <c s="29" t="s">
        <v>3420</v>
      </c>
      <c s="25" t="s">
        <v>49</v>
      </c>
      <c s="30" t="s">
        <v>3421</v>
      </c>
      <c s="31" t="s">
        <v>121</v>
      </c>
      <c s="32">
        <v>1</v>
      </c>
      <c s="33">
        <v>0</v>
      </c>
      <c s="33">
        <f>ROUND(ROUND(H277,2)*ROUND(G277,3),2)</f>
      </c>
      <c s="31"/>
      <c r="O277">
        <f>(I277*21)/100</f>
      </c>
      <c t="s">
        <v>23</v>
      </c>
    </row>
    <row r="278" spans="1:5" ht="25.5">
      <c r="A278" s="34" t="s">
        <v>53</v>
      </c>
      <c r="E278" s="35" t="s">
        <v>3421</v>
      </c>
    </row>
    <row r="279" spans="1:5" ht="12.75">
      <c r="A279" s="36" t="s">
        <v>55</v>
      </c>
      <c r="E279" s="37" t="s">
        <v>49</v>
      </c>
    </row>
    <row r="280" spans="1:5" ht="12.75">
      <c r="A280" t="s">
        <v>56</v>
      </c>
      <c r="E280" s="35" t="s">
        <v>49</v>
      </c>
    </row>
    <row r="281" spans="1:18" ht="12.75" customHeight="1">
      <c r="A281" s="6" t="s">
        <v>45</v>
      </c>
      <c s="6"/>
      <c s="39" t="s">
        <v>2033</v>
      </c>
      <c s="6"/>
      <c s="27" t="s">
        <v>2034</v>
      </c>
      <c s="6"/>
      <c s="6"/>
      <c s="6"/>
      <c s="40">
        <f>0+Q281</f>
      </c>
      <c s="6"/>
      <c r="O281">
        <f>0+R281</f>
      </c>
      <c r="Q281">
        <f>0+I282+I286+I290</f>
      </c>
      <c>
        <f>0+O282+O286+O290</f>
      </c>
    </row>
    <row r="282" spans="1:16" ht="12.75">
      <c r="A282" s="25" t="s">
        <v>47</v>
      </c>
      <c s="29" t="s">
        <v>345</v>
      </c>
      <c s="29" t="s">
        <v>3291</v>
      </c>
      <c s="25" t="s">
        <v>49</v>
      </c>
      <c s="30" t="s">
        <v>3292</v>
      </c>
      <c s="31" t="s">
        <v>104</v>
      </c>
      <c s="32">
        <v>325.312</v>
      </c>
      <c s="33">
        <v>0</v>
      </c>
      <c s="33">
        <f>ROUND(ROUND(H282,2)*ROUND(G282,3),2)</f>
      </c>
      <c s="31" t="s">
        <v>1075</v>
      </c>
      <c r="O282">
        <f>(I282*21)/100</f>
      </c>
      <c t="s">
        <v>23</v>
      </c>
    </row>
    <row r="283" spans="1:5" ht="25.5">
      <c r="A283" s="34" t="s">
        <v>53</v>
      </c>
      <c r="E283" s="35" t="s">
        <v>3293</v>
      </c>
    </row>
    <row r="284" spans="1:5" ht="76.5">
      <c r="A284" s="36" t="s">
        <v>55</v>
      </c>
      <c r="E284" s="37" t="s">
        <v>3554</v>
      </c>
    </row>
    <row r="285" spans="1:5" ht="12.75">
      <c r="A285" t="s">
        <v>56</v>
      </c>
      <c r="E285" s="35" t="s">
        <v>49</v>
      </c>
    </row>
    <row r="286" spans="1:16" ht="12.75">
      <c r="A286" s="25" t="s">
        <v>47</v>
      </c>
      <c s="29" t="s">
        <v>420</v>
      </c>
      <c s="29" t="s">
        <v>3295</v>
      </c>
      <c s="25" t="s">
        <v>49</v>
      </c>
      <c s="30" t="s">
        <v>3296</v>
      </c>
      <c s="31" t="s">
        <v>104</v>
      </c>
      <c s="32">
        <v>325.312</v>
      </c>
      <c s="33">
        <v>0</v>
      </c>
      <c s="33">
        <f>ROUND(ROUND(H286,2)*ROUND(G286,3),2)</f>
      </c>
      <c s="31" t="s">
        <v>1075</v>
      </c>
      <c r="O286">
        <f>(I286*21)/100</f>
      </c>
      <c t="s">
        <v>23</v>
      </c>
    </row>
    <row r="287" spans="1:5" ht="12.75">
      <c r="A287" s="34" t="s">
        <v>53</v>
      </c>
      <c r="E287" s="35" t="s">
        <v>3297</v>
      </c>
    </row>
    <row r="288" spans="1:5" ht="12.75">
      <c r="A288" s="36" t="s">
        <v>55</v>
      </c>
      <c r="E288" s="37" t="s">
        <v>49</v>
      </c>
    </row>
    <row r="289" spans="1:5" ht="12.75">
      <c r="A289" t="s">
        <v>56</v>
      </c>
      <c r="E289" s="35" t="s">
        <v>49</v>
      </c>
    </row>
    <row r="290" spans="1:16" ht="25.5">
      <c r="A290" s="25" t="s">
        <v>47</v>
      </c>
      <c s="29" t="s">
        <v>426</v>
      </c>
      <c s="29" t="s">
        <v>3298</v>
      </c>
      <c s="25" t="s">
        <v>49</v>
      </c>
      <c s="30" t="s">
        <v>3299</v>
      </c>
      <c s="31" t="s">
        <v>104</v>
      </c>
      <c s="32">
        <v>3253.12</v>
      </c>
      <c s="33">
        <v>0</v>
      </c>
      <c s="33">
        <f>ROUND(ROUND(H290,2)*ROUND(G290,3),2)</f>
      </c>
      <c s="31" t="s">
        <v>1075</v>
      </c>
      <c r="O290">
        <f>(I290*21)/100</f>
      </c>
      <c t="s">
        <v>23</v>
      </c>
    </row>
    <row r="291" spans="1:5" ht="25.5">
      <c r="A291" s="34" t="s">
        <v>53</v>
      </c>
      <c r="E291" s="35" t="s">
        <v>3300</v>
      </c>
    </row>
    <row r="292" spans="1:5" ht="12.75">
      <c r="A292" s="36" t="s">
        <v>55</v>
      </c>
      <c r="E292" s="37" t="s">
        <v>49</v>
      </c>
    </row>
    <row r="293" spans="1:5" ht="12.75">
      <c r="A293" t="s">
        <v>56</v>
      </c>
      <c r="E293" s="35" t="s">
        <v>49</v>
      </c>
    </row>
    <row r="294" spans="1:18" ht="12.75" customHeight="1">
      <c r="A294" s="6" t="s">
        <v>45</v>
      </c>
      <c s="6"/>
      <c s="39" t="s">
        <v>3301</v>
      </c>
      <c s="6"/>
      <c s="27" t="s">
        <v>3302</v>
      </c>
      <c s="6"/>
      <c s="6"/>
      <c s="6"/>
      <c s="40">
        <f>0+Q294</f>
      </c>
      <c s="6"/>
      <c r="O294">
        <f>0+R294</f>
      </c>
      <c r="Q294">
        <f>0+I295+I299+I303</f>
      </c>
      <c>
        <f>0+O295+O299+O303</f>
      </c>
    </row>
    <row r="295" spans="1:16" ht="12.75">
      <c r="A295" s="25" t="s">
        <v>47</v>
      </c>
      <c s="29" t="s">
        <v>1479</v>
      </c>
      <c s="29" t="s">
        <v>3303</v>
      </c>
      <c s="25" t="s">
        <v>49</v>
      </c>
      <c s="30" t="s">
        <v>3304</v>
      </c>
      <c s="31" t="s">
        <v>121</v>
      </c>
      <c s="32">
        <v>1</v>
      </c>
      <c s="33">
        <v>0</v>
      </c>
      <c s="33">
        <f>ROUND(ROUND(H295,2)*ROUND(G295,3),2)</f>
      </c>
      <c s="31"/>
      <c r="O295">
        <f>(I295*21)/100</f>
      </c>
      <c t="s">
        <v>23</v>
      </c>
    </row>
    <row r="296" spans="1:5" ht="12.75">
      <c r="A296" s="34" t="s">
        <v>53</v>
      </c>
      <c r="E296" s="35" t="s">
        <v>3304</v>
      </c>
    </row>
    <row r="297" spans="1:5" ht="12.75">
      <c r="A297" s="36" t="s">
        <v>55</v>
      </c>
      <c r="E297" s="37" t="s">
        <v>49</v>
      </c>
    </row>
    <row r="298" spans="1:5" ht="12.75">
      <c r="A298" t="s">
        <v>56</v>
      </c>
      <c r="E298" s="35" t="s">
        <v>49</v>
      </c>
    </row>
    <row r="299" spans="1:16" ht="12.75">
      <c r="A299" s="25" t="s">
        <v>47</v>
      </c>
      <c s="29" t="s">
        <v>1482</v>
      </c>
      <c s="29" t="s">
        <v>3305</v>
      </c>
      <c s="25" t="s">
        <v>49</v>
      </c>
      <c s="30" t="s">
        <v>3306</v>
      </c>
      <c s="31" t="s">
        <v>121</v>
      </c>
      <c s="32">
        <v>1</v>
      </c>
      <c s="33">
        <v>0</v>
      </c>
      <c s="33">
        <f>ROUND(ROUND(H299,2)*ROUND(G299,3),2)</f>
      </c>
      <c s="31"/>
      <c r="O299">
        <f>(I299*21)/100</f>
      </c>
      <c t="s">
        <v>23</v>
      </c>
    </row>
    <row r="300" spans="1:5" ht="12.75">
      <c r="A300" s="34" t="s">
        <v>53</v>
      </c>
      <c r="E300" s="35" t="s">
        <v>3306</v>
      </c>
    </row>
    <row r="301" spans="1:5" ht="12.75">
      <c r="A301" s="36" t="s">
        <v>55</v>
      </c>
      <c r="E301" s="37" t="s">
        <v>49</v>
      </c>
    </row>
    <row r="302" spans="1:5" ht="12.75">
      <c r="A302" t="s">
        <v>56</v>
      </c>
      <c r="E302" s="35" t="s">
        <v>49</v>
      </c>
    </row>
    <row r="303" spans="1:16" ht="12.75">
      <c r="A303" s="25" t="s">
        <v>47</v>
      </c>
      <c s="29" t="s">
        <v>1486</v>
      </c>
      <c s="29" t="s">
        <v>3433</v>
      </c>
      <c s="25" t="s">
        <v>49</v>
      </c>
      <c s="30" t="s">
        <v>3434</v>
      </c>
      <c s="31" t="s">
        <v>121</v>
      </c>
      <c s="32">
        <v>1</v>
      </c>
      <c s="33">
        <v>0</v>
      </c>
      <c s="33">
        <f>ROUND(ROUND(H303,2)*ROUND(G303,3),2)</f>
      </c>
      <c s="31"/>
      <c r="O303">
        <f>(I303*21)/100</f>
      </c>
      <c t="s">
        <v>23</v>
      </c>
    </row>
    <row r="304" spans="1:5" ht="12.75">
      <c r="A304" s="34" t="s">
        <v>53</v>
      </c>
      <c r="E304" s="35" t="s">
        <v>3434</v>
      </c>
    </row>
    <row r="305" spans="1:5" ht="12.75">
      <c r="A305" s="36" t="s">
        <v>55</v>
      </c>
      <c r="E305" s="37" t="s">
        <v>49</v>
      </c>
    </row>
    <row r="306" spans="1:5" ht="12.75">
      <c r="A306" t="s">
        <v>56</v>
      </c>
      <c r="E30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3555</v>
      </c>
      <c s="41">
        <f>0+I8</f>
      </c>
      <c s="10"/>
      <c r="O3" t="s">
        <v>19</v>
      </c>
      <c t="s">
        <v>23</v>
      </c>
    </row>
    <row r="4" spans="1:16" ht="15" customHeight="1">
      <c r="A4" t="s">
        <v>17</v>
      </c>
      <c s="16" t="s">
        <v>18</v>
      </c>
      <c s="17" t="s">
        <v>3555</v>
      </c>
      <c s="6"/>
      <c s="18" t="s">
        <v>3556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3461</v>
      </c>
      <c s="19"/>
      <c s="19"/>
      <c s="19"/>
      <c s="28">
        <f>0+Q8</f>
      </c>
      <c s="19"/>
      <c r="O8">
        <f>0+R8</f>
      </c>
      <c r="Q8">
        <f>0+I9+I13+I17+I21+I25+I29</f>
      </c>
      <c>
        <f>0+O9+O13+O17+O21+O25+O29</f>
      </c>
    </row>
    <row r="9" spans="1:16" ht="12.75">
      <c r="A9" s="25" t="s">
        <v>47</v>
      </c>
      <c s="29" t="s">
        <v>29</v>
      </c>
      <c s="29" t="s">
        <v>3462</v>
      </c>
      <c s="25" t="s">
        <v>49</v>
      </c>
      <c s="30" t="s">
        <v>3463</v>
      </c>
      <c s="31" t="s">
        <v>121</v>
      </c>
      <c s="32">
        <v>4</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3464</v>
      </c>
    </row>
    <row r="13" spans="1:16" ht="12.75">
      <c r="A13" s="25" t="s">
        <v>47</v>
      </c>
      <c s="29" t="s">
        <v>23</v>
      </c>
      <c s="29" t="s">
        <v>3465</v>
      </c>
      <c s="25" t="s">
        <v>49</v>
      </c>
      <c s="30" t="s">
        <v>3468</v>
      </c>
      <c s="31" t="s">
        <v>126</v>
      </c>
      <c s="32">
        <v>2.5</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3469</v>
      </c>
    </row>
    <row r="17" spans="1:16" ht="12.75">
      <c r="A17" s="25" t="s">
        <v>47</v>
      </c>
      <c s="29" t="s">
        <v>22</v>
      </c>
      <c s="29" t="s">
        <v>3467</v>
      </c>
      <c s="25" t="s">
        <v>49</v>
      </c>
      <c s="30" t="s">
        <v>3471</v>
      </c>
      <c s="31" t="s">
        <v>121</v>
      </c>
      <c s="32">
        <v>1</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49</v>
      </c>
    </row>
    <row r="21" spans="1:16" ht="12.75">
      <c r="A21" s="25" t="s">
        <v>47</v>
      </c>
      <c s="29" t="s">
        <v>33</v>
      </c>
      <c s="29" t="s">
        <v>3470</v>
      </c>
      <c s="25" t="s">
        <v>49</v>
      </c>
      <c s="30" t="s">
        <v>3473</v>
      </c>
      <c s="31" t="s">
        <v>126</v>
      </c>
      <c s="32">
        <v>0.6</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3472</v>
      </c>
      <c s="25" t="s">
        <v>49</v>
      </c>
      <c s="30" t="s">
        <v>3475</v>
      </c>
      <c s="31" t="s">
        <v>126</v>
      </c>
      <c s="32">
        <v>13.4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3476</v>
      </c>
    </row>
    <row r="29" spans="1:16" ht="12.75">
      <c r="A29" s="25" t="s">
        <v>47</v>
      </c>
      <c s="29" t="s">
        <v>37</v>
      </c>
      <c s="29" t="s">
        <v>3474</v>
      </c>
      <c s="25" t="s">
        <v>49</v>
      </c>
      <c s="30" t="s">
        <v>3478</v>
      </c>
      <c s="31" t="s">
        <v>126</v>
      </c>
      <c s="32">
        <v>3.5</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0+O8+O109+O126+O131+O144</f>
      </c>
      <c t="s">
        <v>22</v>
      </c>
    </row>
    <row r="3" spans="1:16" ht="15" customHeight="1">
      <c r="A3" t="s">
        <v>12</v>
      </c>
      <c s="12" t="s">
        <v>14</v>
      </c>
      <c s="13" t="s">
        <v>15</v>
      </c>
      <c s="1"/>
      <c s="14" t="s">
        <v>16</v>
      </c>
      <c s="1"/>
      <c s="9"/>
      <c s="8" t="s">
        <v>3557</v>
      </c>
      <c s="41">
        <f>0+I8+I109+I126+I131+I144</f>
      </c>
      <c s="10"/>
      <c r="O3" t="s">
        <v>19</v>
      </c>
      <c t="s">
        <v>23</v>
      </c>
    </row>
    <row r="4" spans="1:16" ht="15" customHeight="1">
      <c r="A4" t="s">
        <v>17</v>
      </c>
      <c s="16" t="s">
        <v>18</v>
      </c>
      <c s="17" t="s">
        <v>3557</v>
      </c>
      <c s="6"/>
      <c s="18" t="s">
        <v>3558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3203</v>
      </c>
      <c s="19"/>
      <c s="27" t="s">
        <v>3204</v>
      </c>
      <c s="19"/>
      <c s="19"/>
      <c s="19"/>
      <c s="28">
        <f>0+Q8</f>
      </c>
      <c s="19"/>
      <c r="O8">
        <f>0+R8</f>
      </c>
      <c r="Q8">
        <f>0+I9+I13+I17+I21+I25+I29+I33+I37+I41+I45+I49+I53+I57+I61+I65+I69+I73+I77+I81+I85+I89+I93+I97+I101+I105</f>
      </c>
      <c>
        <f>0+O9+O13+O17+O21+O25+O29+O33+O37+O41+O45+O49+O53+O57+O61+O65+O69+O73+O77+O81+O85+O89+O93+O97+O101+O105</f>
      </c>
    </row>
    <row r="9" spans="1:16" ht="25.5">
      <c r="A9" s="25" t="s">
        <v>47</v>
      </c>
      <c s="29" t="s">
        <v>29</v>
      </c>
      <c s="29" t="s">
        <v>3481</v>
      </c>
      <c s="25" t="s">
        <v>49</v>
      </c>
      <c s="30" t="s">
        <v>3482</v>
      </c>
      <c s="31" t="s">
        <v>3483</v>
      </c>
      <c s="32">
        <v>0.84</v>
      </c>
      <c s="33">
        <v>0</v>
      </c>
      <c s="33">
        <f>ROUND(ROUND(H9,2)*ROUND(G9,3),2)</f>
      </c>
      <c s="31"/>
      <c r="O9">
        <f>(I9*21)/100</f>
      </c>
      <c t="s">
        <v>23</v>
      </c>
    </row>
    <row r="10" spans="1:5" ht="25.5">
      <c r="A10" s="34" t="s">
        <v>53</v>
      </c>
      <c r="E10" s="35" t="s">
        <v>3482</v>
      </c>
    </row>
    <row r="11" spans="1:5" ht="12.75">
      <c r="A11" s="36" t="s">
        <v>55</v>
      </c>
      <c r="E11" s="37" t="s">
        <v>49</v>
      </c>
    </row>
    <row r="12" spans="1:5" ht="12.75">
      <c r="A12" t="s">
        <v>56</v>
      </c>
      <c r="E12" s="35" t="s">
        <v>49</v>
      </c>
    </row>
    <row r="13" spans="1:16" ht="25.5">
      <c r="A13" s="25" t="s">
        <v>47</v>
      </c>
      <c s="29" t="s">
        <v>23</v>
      </c>
      <c s="29" t="s">
        <v>3484</v>
      </c>
      <c s="25" t="s">
        <v>49</v>
      </c>
      <c s="30" t="s">
        <v>3485</v>
      </c>
      <c s="31" t="s">
        <v>3483</v>
      </c>
      <c s="32">
        <v>0.16</v>
      </c>
      <c s="33">
        <v>0</v>
      </c>
      <c s="33">
        <f>ROUND(ROUND(H13,2)*ROUND(G13,3),2)</f>
      </c>
      <c s="31"/>
      <c r="O13">
        <f>(I13*21)/100</f>
      </c>
      <c t="s">
        <v>23</v>
      </c>
    </row>
    <row r="14" spans="1:5" ht="25.5">
      <c r="A14" s="34" t="s">
        <v>53</v>
      </c>
      <c r="E14" s="35" t="s">
        <v>3485</v>
      </c>
    </row>
    <row r="15" spans="1:5" ht="12.75">
      <c r="A15" s="36" t="s">
        <v>55</v>
      </c>
      <c r="E15" s="37" t="s">
        <v>49</v>
      </c>
    </row>
    <row r="16" spans="1:5" ht="12.75">
      <c r="A16" t="s">
        <v>56</v>
      </c>
      <c r="E16" s="35" t="s">
        <v>49</v>
      </c>
    </row>
    <row r="17" spans="1:16" ht="12.75">
      <c r="A17" s="25" t="s">
        <v>47</v>
      </c>
      <c s="29" t="s">
        <v>22</v>
      </c>
      <c s="29" t="s">
        <v>3311</v>
      </c>
      <c s="25" t="s">
        <v>49</v>
      </c>
      <c s="30" t="s">
        <v>3312</v>
      </c>
      <c s="31" t="s">
        <v>121</v>
      </c>
      <c s="32">
        <v>7</v>
      </c>
      <c s="33">
        <v>0</v>
      </c>
      <c s="33">
        <f>ROUND(ROUND(H17,2)*ROUND(G17,3),2)</f>
      </c>
      <c s="31"/>
      <c r="O17">
        <f>(I17*21)/100</f>
      </c>
      <c t="s">
        <v>23</v>
      </c>
    </row>
    <row r="18" spans="1:5" ht="12.75">
      <c r="A18" s="34" t="s">
        <v>53</v>
      </c>
      <c r="E18" s="35" t="s">
        <v>3312</v>
      </c>
    </row>
    <row r="19" spans="1:5" ht="12.75">
      <c r="A19" s="36" t="s">
        <v>55</v>
      </c>
      <c r="E19" s="37" t="s">
        <v>49</v>
      </c>
    </row>
    <row r="20" spans="1:5" ht="12.75">
      <c r="A20" t="s">
        <v>56</v>
      </c>
      <c r="E20" s="35" t="s">
        <v>49</v>
      </c>
    </row>
    <row r="21" spans="1:16" ht="12.75">
      <c r="A21" s="25" t="s">
        <v>47</v>
      </c>
      <c s="29" t="s">
        <v>33</v>
      </c>
      <c s="29" t="s">
        <v>3313</v>
      </c>
      <c s="25" t="s">
        <v>49</v>
      </c>
      <c s="30" t="s">
        <v>3314</v>
      </c>
      <c s="31" t="s">
        <v>51</v>
      </c>
      <c s="32">
        <v>7</v>
      </c>
      <c s="33">
        <v>0</v>
      </c>
      <c s="33">
        <f>ROUND(ROUND(H21,2)*ROUND(G21,3),2)</f>
      </c>
      <c s="31"/>
      <c r="O21">
        <f>(I21*21)/100</f>
      </c>
      <c t="s">
        <v>23</v>
      </c>
    </row>
    <row r="22" spans="1:5" ht="12.75">
      <c r="A22" s="34" t="s">
        <v>53</v>
      </c>
      <c r="E22" s="35" t="s">
        <v>3314</v>
      </c>
    </row>
    <row r="23" spans="1:5" ht="12.75">
      <c r="A23" s="36" t="s">
        <v>55</v>
      </c>
      <c r="E23" s="37" t="s">
        <v>49</v>
      </c>
    </row>
    <row r="24" spans="1:5" ht="12.75">
      <c r="A24" t="s">
        <v>56</v>
      </c>
      <c r="E24" s="35" t="s">
        <v>49</v>
      </c>
    </row>
    <row r="25" spans="1:16" ht="12.75">
      <c r="A25" s="25" t="s">
        <v>47</v>
      </c>
      <c s="29" t="s">
        <v>35</v>
      </c>
      <c s="29" t="s">
        <v>3559</v>
      </c>
      <c s="25" t="s">
        <v>49</v>
      </c>
      <c s="30" t="s">
        <v>3444</v>
      </c>
      <c s="31" t="s">
        <v>121</v>
      </c>
      <c s="32">
        <v>2</v>
      </c>
      <c s="33">
        <v>0</v>
      </c>
      <c s="33">
        <f>ROUND(ROUND(H25,2)*ROUND(G25,3),2)</f>
      </c>
      <c s="31"/>
      <c r="O25">
        <f>(I25*21)/100</f>
      </c>
      <c t="s">
        <v>23</v>
      </c>
    </row>
    <row r="26" spans="1:5" ht="12.75">
      <c r="A26" s="34" t="s">
        <v>53</v>
      </c>
      <c r="E26" s="35" t="s">
        <v>3444</v>
      </c>
    </row>
    <row r="27" spans="1:5" ht="12.75">
      <c r="A27" s="36" t="s">
        <v>55</v>
      </c>
      <c r="E27" s="37" t="s">
        <v>49</v>
      </c>
    </row>
    <row r="28" spans="1:5" ht="12.75">
      <c r="A28" t="s">
        <v>56</v>
      </c>
      <c r="E28" s="35" t="s">
        <v>49</v>
      </c>
    </row>
    <row r="29" spans="1:16" ht="25.5">
      <c r="A29" s="25" t="s">
        <v>47</v>
      </c>
      <c s="29" t="s">
        <v>37</v>
      </c>
      <c s="29" t="s">
        <v>3442</v>
      </c>
      <c s="25" t="s">
        <v>49</v>
      </c>
      <c s="30" t="s">
        <v>3443</v>
      </c>
      <c s="31" t="s">
        <v>121</v>
      </c>
      <c s="32">
        <v>4</v>
      </c>
      <c s="33">
        <v>0</v>
      </c>
      <c s="33">
        <f>ROUND(ROUND(H29,2)*ROUND(G29,3),2)</f>
      </c>
      <c s="31"/>
      <c r="O29">
        <f>(I29*21)/100</f>
      </c>
      <c t="s">
        <v>23</v>
      </c>
    </row>
    <row r="30" spans="1:5" ht="12.75">
      <c r="A30" s="34" t="s">
        <v>53</v>
      </c>
      <c r="E30" s="35" t="s">
        <v>3444</v>
      </c>
    </row>
    <row r="31" spans="1:5" ht="12.75">
      <c r="A31" s="36" t="s">
        <v>55</v>
      </c>
      <c r="E31" s="37" t="s">
        <v>49</v>
      </c>
    </row>
    <row r="32" spans="1:5" ht="12.75">
      <c r="A32" t="s">
        <v>56</v>
      </c>
      <c r="E32" s="35" t="s">
        <v>49</v>
      </c>
    </row>
    <row r="33" spans="1:16" ht="12.75">
      <c r="A33" s="25" t="s">
        <v>47</v>
      </c>
      <c s="29" t="s">
        <v>73</v>
      </c>
      <c s="29" t="s">
        <v>3315</v>
      </c>
      <c s="25" t="s">
        <v>49</v>
      </c>
      <c s="30" t="s">
        <v>3316</v>
      </c>
      <c s="31" t="s">
        <v>121</v>
      </c>
      <c s="32">
        <v>7</v>
      </c>
      <c s="33">
        <v>0</v>
      </c>
      <c s="33">
        <f>ROUND(ROUND(H33,2)*ROUND(G33,3),2)</f>
      </c>
      <c s="31"/>
      <c r="O33">
        <f>(I33*21)/100</f>
      </c>
      <c t="s">
        <v>23</v>
      </c>
    </row>
    <row r="34" spans="1:5" ht="12.75">
      <c r="A34" s="34" t="s">
        <v>53</v>
      </c>
      <c r="E34" s="35" t="s">
        <v>3316</v>
      </c>
    </row>
    <row r="35" spans="1:5" ht="12.75">
      <c r="A35" s="36" t="s">
        <v>55</v>
      </c>
      <c r="E35" s="37" t="s">
        <v>49</v>
      </c>
    </row>
    <row r="36" spans="1:5" ht="12.75">
      <c r="A36" t="s">
        <v>56</v>
      </c>
      <c r="E36" s="35" t="s">
        <v>49</v>
      </c>
    </row>
    <row r="37" spans="1:16" ht="12.75">
      <c r="A37" s="25" t="s">
        <v>47</v>
      </c>
      <c s="29" t="s">
        <v>77</v>
      </c>
      <c s="29" t="s">
        <v>3445</v>
      </c>
      <c s="25" t="s">
        <v>49</v>
      </c>
      <c s="30" t="s">
        <v>3446</v>
      </c>
      <c s="31" t="s">
        <v>121</v>
      </c>
      <c s="32">
        <v>3</v>
      </c>
      <c s="33">
        <v>0</v>
      </c>
      <c s="33">
        <f>ROUND(ROUND(H37,2)*ROUND(G37,3),2)</f>
      </c>
      <c s="31"/>
      <c r="O37">
        <f>(I37*21)/100</f>
      </c>
      <c t="s">
        <v>23</v>
      </c>
    </row>
    <row r="38" spans="1:5" ht="12.75">
      <c r="A38" s="34" t="s">
        <v>53</v>
      </c>
      <c r="E38" s="35" t="s">
        <v>3316</v>
      </c>
    </row>
    <row r="39" spans="1:5" ht="12.75">
      <c r="A39" s="36" t="s">
        <v>55</v>
      </c>
      <c r="E39" s="37" t="s">
        <v>49</v>
      </c>
    </row>
    <row r="40" spans="1:5" ht="12.75">
      <c r="A40" t="s">
        <v>56</v>
      </c>
      <c r="E40" s="35" t="s">
        <v>49</v>
      </c>
    </row>
    <row r="41" spans="1:16" ht="12.75">
      <c r="A41" s="25" t="s">
        <v>47</v>
      </c>
      <c s="29" t="s">
        <v>40</v>
      </c>
      <c s="29" t="s">
        <v>3317</v>
      </c>
      <c s="25" t="s">
        <v>49</v>
      </c>
      <c s="30" t="s">
        <v>3318</v>
      </c>
      <c s="31" t="s">
        <v>121</v>
      </c>
      <c s="32">
        <v>4</v>
      </c>
      <c s="33">
        <v>0</v>
      </c>
      <c s="33">
        <f>ROUND(ROUND(H41,2)*ROUND(G41,3),2)</f>
      </c>
      <c s="31"/>
      <c r="O41">
        <f>(I41*21)/100</f>
      </c>
      <c t="s">
        <v>23</v>
      </c>
    </row>
    <row r="42" spans="1:5" ht="12.75">
      <c r="A42" s="34" t="s">
        <v>53</v>
      </c>
      <c r="E42" s="35" t="s">
        <v>3318</v>
      </c>
    </row>
    <row r="43" spans="1:5" ht="12.75">
      <c r="A43" s="36" t="s">
        <v>55</v>
      </c>
      <c r="E43" s="37" t="s">
        <v>49</v>
      </c>
    </row>
    <row r="44" spans="1:5" ht="12.75">
      <c r="A44" t="s">
        <v>56</v>
      </c>
      <c r="E44" s="35" t="s">
        <v>49</v>
      </c>
    </row>
    <row r="45" spans="1:16" ht="12.75">
      <c r="A45" s="25" t="s">
        <v>47</v>
      </c>
      <c s="29" t="s">
        <v>44</v>
      </c>
      <c s="29" t="s">
        <v>3325</v>
      </c>
      <c s="25" t="s">
        <v>49</v>
      </c>
      <c s="30" t="s">
        <v>3326</v>
      </c>
      <c s="31" t="s">
        <v>51</v>
      </c>
      <c s="32">
        <v>1</v>
      </c>
      <c s="33">
        <v>0</v>
      </c>
      <c s="33">
        <f>ROUND(ROUND(H45,2)*ROUND(G45,3),2)</f>
      </c>
      <c s="31"/>
      <c r="O45">
        <f>(I45*21)/100</f>
      </c>
      <c t="s">
        <v>23</v>
      </c>
    </row>
    <row r="46" spans="1:5" ht="12.75">
      <c r="A46" s="34" t="s">
        <v>53</v>
      </c>
      <c r="E46" s="35" t="s">
        <v>3326</v>
      </c>
    </row>
    <row r="47" spans="1:5" ht="12.75">
      <c r="A47" s="36" t="s">
        <v>55</v>
      </c>
      <c r="E47" s="37" t="s">
        <v>49</v>
      </c>
    </row>
    <row r="48" spans="1:5" ht="12.75">
      <c r="A48" t="s">
        <v>56</v>
      </c>
      <c r="E48" s="35" t="s">
        <v>49</v>
      </c>
    </row>
    <row r="49" spans="1:16" ht="25.5">
      <c r="A49" s="25" t="s">
        <v>47</v>
      </c>
      <c s="29" t="s">
        <v>94</v>
      </c>
      <c s="29" t="s">
        <v>3560</v>
      </c>
      <c s="25" t="s">
        <v>49</v>
      </c>
      <c s="30" t="s">
        <v>3561</v>
      </c>
      <c s="31" t="s">
        <v>121</v>
      </c>
      <c s="32">
        <v>1</v>
      </c>
      <c s="33">
        <v>0</v>
      </c>
      <c s="33">
        <f>ROUND(ROUND(H49,2)*ROUND(G49,3),2)</f>
      </c>
      <c s="31" t="s">
        <v>1075</v>
      </c>
      <c r="O49">
        <f>(I49*21)/100</f>
      </c>
      <c t="s">
        <v>23</v>
      </c>
    </row>
    <row r="50" spans="1:5" ht="25.5">
      <c r="A50" s="34" t="s">
        <v>53</v>
      </c>
      <c r="E50" s="35" t="s">
        <v>3561</v>
      </c>
    </row>
    <row r="51" spans="1:5" ht="12.75">
      <c r="A51" s="36" t="s">
        <v>55</v>
      </c>
      <c r="E51" s="37" t="s">
        <v>49</v>
      </c>
    </row>
    <row r="52" spans="1:5" ht="12.75">
      <c r="A52" t="s">
        <v>56</v>
      </c>
      <c r="E52" s="35" t="s">
        <v>49</v>
      </c>
    </row>
    <row r="53" spans="1:16" ht="12.75">
      <c r="A53" s="25" t="s">
        <v>47</v>
      </c>
      <c s="29" t="s">
        <v>199</v>
      </c>
      <c s="29" t="s">
        <v>3334</v>
      </c>
      <c s="25" t="s">
        <v>49</v>
      </c>
      <c s="30" t="s">
        <v>3335</v>
      </c>
      <c s="31" t="s">
        <v>121</v>
      </c>
      <c s="32">
        <v>1</v>
      </c>
      <c s="33">
        <v>0</v>
      </c>
      <c s="33">
        <f>ROUND(ROUND(H53,2)*ROUND(G53,3),2)</f>
      </c>
      <c s="31" t="s">
        <v>1075</v>
      </c>
      <c r="O53">
        <f>(I53*21)/100</f>
      </c>
      <c t="s">
        <v>23</v>
      </c>
    </row>
    <row r="54" spans="1:5" ht="12.75">
      <c r="A54" s="34" t="s">
        <v>53</v>
      </c>
      <c r="E54" s="35" t="s">
        <v>3335</v>
      </c>
    </row>
    <row r="55" spans="1:5" ht="12.75">
      <c r="A55" s="36" t="s">
        <v>55</v>
      </c>
      <c r="E55" s="37" t="s">
        <v>49</v>
      </c>
    </row>
    <row r="56" spans="1:5" ht="12.75">
      <c r="A56" t="s">
        <v>56</v>
      </c>
      <c r="E56" s="35" t="s">
        <v>49</v>
      </c>
    </row>
    <row r="57" spans="1:16" ht="12.75">
      <c r="A57" s="25" t="s">
        <v>47</v>
      </c>
      <c s="29" t="s">
        <v>205</v>
      </c>
      <c s="29" t="s">
        <v>3336</v>
      </c>
      <c s="25" t="s">
        <v>49</v>
      </c>
      <c s="30" t="s">
        <v>3337</v>
      </c>
      <c s="31" t="s">
        <v>121</v>
      </c>
      <c s="32">
        <v>1</v>
      </c>
      <c s="33">
        <v>0</v>
      </c>
      <c s="33">
        <f>ROUND(ROUND(H57,2)*ROUND(G57,3),2)</f>
      </c>
      <c s="31" t="s">
        <v>1075</v>
      </c>
      <c r="O57">
        <f>(I57*21)/100</f>
      </c>
      <c t="s">
        <v>23</v>
      </c>
    </row>
    <row r="58" spans="1:5" ht="12.75">
      <c r="A58" s="34" t="s">
        <v>53</v>
      </c>
      <c r="E58" s="35" t="s">
        <v>3337</v>
      </c>
    </row>
    <row r="59" spans="1:5" ht="12.75">
      <c r="A59" s="36" t="s">
        <v>55</v>
      </c>
      <c r="E59" s="37" t="s">
        <v>49</v>
      </c>
    </row>
    <row r="60" spans="1:5" ht="12.75">
      <c r="A60" t="s">
        <v>56</v>
      </c>
      <c r="E60" s="35" t="s">
        <v>49</v>
      </c>
    </row>
    <row r="61" spans="1:16" ht="12.75">
      <c r="A61" s="25" t="s">
        <v>47</v>
      </c>
      <c s="29" t="s">
        <v>210</v>
      </c>
      <c s="29" t="s">
        <v>3562</v>
      </c>
      <c s="25" t="s">
        <v>49</v>
      </c>
      <c s="30" t="s">
        <v>3563</v>
      </c>
      <c s="31" t="s">
        <v>121</v>
      </c>
      <c s="32">
        <v>2</v>
      </c>
      <c s="33">
        <v>0</v>
      </c>
      <c s="33">
        <f>ROUND(ROUND(H61,2)*ROUND(G61,3),2)</f>
      </c>
      <c s="31"/>
      <c r="O61">
        <f>(I61*21)/100</f>
      </c>
      <c t="s">
        <v>23</v>
      </c>
    </row>
    <row r="62" spans="1:5" ht="12.75">
      <c r="A62" s="34" t="s">
        <v>53</v>
      </c>
      <c r="E62" s="35" t="s">
        <v>3563</v>
      </c>
    </row>
    <row r="63" spans="1:5" ht="12.75">
      <c r="A63" s="36" t="s">
        <v>55</v>
      </c>
      <c r="E63" s="37" t="s">
        <v>49</v>
      </c>
    </row>
    <row r="64" spans="1:5" ht="12.75">
      <c r="A64" t="s">
        <v>56</v>
      </c>
      <c r="E64" s="35" t="s">
        <v>49</v>
      </c>
    </row>
    <row r="65" spans="1:16" ht="12.75">
      <c r="A65" s="25" t="s">
        <v>47</v>
      </c>
      <c s="29" t="s">
        <v>214</v>
      </c>
      <c s="29" t="s">
        <v>3340</v>
      </c>
      <c s="25" t="s">
        <v>49</v>
      </c>
      <c s="30" t="s">
        <v>3341</v>
      </c>
      <c s="31" t="s">
        <v>142</v>
      </c>
      <c s="32">
        <v>41.3</v>
      </c>
      <c s="33">
        <v>0</v>
      </c>
      <c s="33">
        <f>ROUND(ROUND(H65,2)*ROUND(G65,3),2)</f>
      </c>
      <c s="31"/>
      <c r="O65">
        <f>(I65*21)/100</f>
      </c>
      <c t="s">
        <v>23</v>
      </c>
    </row>
    <row r="66" spans="1:5" ht="12.75">
      <c r="A66" s="34" t="s">
        <v>53</v>
      </c>
      <c r="E66" s="35" t="s">
        <v>3342</v>
      </c>
    </row>
    <row r="67" spans="1:5" ht="12.75">
      <c r="A67" s="36" t="s">
        <v>55</v>
      </c>
      <c r="E67" s="37" t="s">
        <v>3564</v>
      </c>
    </row>
    <row r="68" spans="1:5" ht="12.75">
      <c r="A68" t="s">
        <v>56</v>
      </c>
      <c r="E68" s="35" t="s">
        <v>49</v>
      </c>
    </row>
    <row r="69" spans="1:16" ht="12.75">
      <c r="A69" s="25" t="s">
        <v>47</v>
      </c>
      <c s="29" t="s">
        <v>219</v>
      </c>
      <c s="29" t="s">
        <v>3506</v>
      </c>
      <c s="25" t="s">
        <v>49</v>
      </c>
      <c s="30" t="s">
        <v>3507</v>
      </c>
      <c s="31" t="s">
        <v>121</v>
      </c>
      <c s="32">
        <v>3</v>
      </c>
      <c s="33">
        <v>0</v>
      </c>
      <c s="33">
        <f>ROUND(ROUND(H69,2)*ROUND(G69,3),2)</f>
      </c>
      <c s="31"/>
      <c r="O69">
        <f>(I69*21)/100</f>
      </c>
      <c t="s">
        <v>23</v>
      </c>
    </row>
    <row r="70" spans="1:5" ht="25.5">
      <c r="A70" s="34" t="s">
        <v>53</v>
      </c>
      <c r="E70" s="35" t="s">
        <v>3505</v>
      </c>
    </row>
    <row r="71" spans="1:5" ht="12.75">
      <c r="A71" s="36" t="s">
        <v>55</v>
      </c>
      <c r="E71" s="37" t="s">
        <v>49</v>
      </c>
    </row>
    <row r="72" spans="1:5" ht="12.75">
      <c r="A72" t="s">
        <v>56</v>
      </c>
      <c r="E72" s="35" t="s">
        <v>49</v>
      </c>
    </row>
    <row r="73" spans="1:16" ht="25.5">
      <c r="A73" s="25" t="s">
        <v>47</v>
      </c>
      <c s="29" t="s">
        <v>225</v>
      </c>
      <c s="29" t="s">
        <v>3565</v>
      </c>
      <c s="25" t="s">
        <v>49</v>
      </c>
      <c s="30" t="s">
        <v>3566</v>
      </c>
      <c s="31" t="s">
        <v>121</v>
      </c>
      <c s="32">
        <v>1</v>
      </c>
      <c s="33">
        <v>0</v>
      </c>
      <c s="33">
        <f>ROUND(ROUND(H73,2)*ROUND(G73,3),2)</f>
      </c>
      <c s="31" t="s">
        <v>1075</v>
      </c>
      <c r="O73">
        <f>(I73*21)/100</f>
      </c>
      <c t="s">
        <v>23</v>
      </c>
    </row>
    <row r="74" spans="1:5" ht="25.5">
      <c r="A74" s="34" t="s">
        <v>53</v>
      </c>
      <c r="E74" s="35" t="s">
        <v>3567</v>
      </c>
    </row>
    <row r="75" spans="1:5" ht="12.75">
      <c r="A75" s="36" t="s">
        <v>55</v>
      </c>
      <c r="E75" s="37" t="s">
        <v>49</v>
      </c>
    </row>
    <row r="76" spans="1:5" ht="12.75">
      <c r="A76" t="s">
        <v>56</v>
      </c>
      <c r="E76" s="35" t="s">
        <v>49</v>
      </c>
    </row>
    <row r="77" spans="1:16" ht="12.75">
      <c r="A77" s="25" t="s">
        <v>47</v>
      </c>
      <c s="29" t="s">
        <v>266</v>
      </c>
      <c s="29" t="s">
        <v>3514</v>
      </c>
      <c s="25" t="s">
        <v>49</v>
      </c>
      <c s="30" t="s">
        <v>3515</v>
      </c>
      <c s="31" t="s">
        <v>121</v>
      </c>
      <c s="32">
        <v>3</v>
      </c>
      <c s="33">
        <v>0</v>
      </c>
      <c s="33">
        <f>ROUND(ROUND(H77,2)*ROUND(G77,3),2)</f>
      </c>
      <c s="31"/>
      <c r="O77">
        <f>(I77*21)/100</f>
      </c>
      <c t="s">
        <v>23</v>
      </c>
    </row>
    <row r="78" spans="1:5" ht="12.75">
      <c r="A78" s="34" t="s">
        <v>53</v>
      </c>
      <c r="E78" s="35" t="s">
        <v>3353</v>
      </c>
    </row>
    <row r="79" spans="1:5" ht="12.75">
      <c r="A79" s="36" t="s">
        <v>55</v>
      </c>
      <c r="E79" s="37" t="s">
        <v>49</v>
      </c>
    </row>
    <row r="80" spans="1:5" ht="12.75">
      <c r="A80" t="s">
        <v>56</v>
      </c>
      <c r="E80" s="35" t="s">
        <v>49</v>
      </c>
    </row>
    <row r="81" spans="1:16" ht="12.75">
      <c r="A81" s="25" t="s">
        <v>47</v>
      </c>
      <c s="29" t="s">
        <v>273</v>
      </c>
      <c s="29" t="s">
        <v>3351</v>
      </c>
      <c s="25" t="s">
        <v>49</v>
      </c>
      <c s="30" t="s">
        <v>3352</v>
      </c>
      <c s="31" t="s">
        <v>121</v>
      </c>
      <c s="32">
        <v>1</v>
      </c>
      <c s="33">
        <v>0</v>
      </c>
      <c s="33">
        <f>ROUND(ROUND(H81,2)*ROUND(G81,3),2)</f>
      </c>
      <c s="31"/>
      <c r="O81">
        <f>(I81*21)/100</f>
      </c>
      <c t="s">
        <v>23</v>
      </c>
    </row>
    <row r="82" spans="1:5" ht="12.75">
      <c r="A82" s="34" t="s">
        <v>53</v>
      </c>
      <c r="E82" s="35" t="s">
        <v>3353</v>
      </c>
    </row>
    <row r="83" spans="1:5" ht="12.75">
      <c r="A83" s="36" t="s">
        <v>55</v>
      </c>
      <c r="E83" s="37" t="s">
        <v>49</v>
      </c>
    </row>
    <row r="84" spans="1:5" ht="12.75">
      <c r="A84" t="s">
        <v>56</v>
      </c>
      <c r="E84" s="35" t="s">
        <v>49</v>
      </c>
    </row>
    <row r="85" spans="1:16" ht="12.75">
      <c r="A85" s="25" t="s">
        <v>47</v>
      </c>
      <c s="29" t="s">
        <v>278</v>
      </c>
      <c s="29" t="s">
        <v>3354</v>
      </c>
      <c s="25" t="s">
        <v>49</v>
      </c>
      <c s="30" t="s">
        <v>3355</v>
      </c>
      <c s="31" t="s">
        <v>121</v>
      </c>
      <c s="32">
        <v>1</v>
      </c>
      <c s="33">
        <v>0</v>
      </c>
      <c s="33">
        <f>ROUND(ROUND(H85,2)*ROUND(G85,3),2)</f>
      </c>
      <c s="31"/>
      <c r="O85">
        <f>(I85*21)/100</f>
      </c>
      <c t="s">
        <v>23</v>
      </c>
    </row>
    <row r="86" spans="1:5" ht="12.75">
      <c r="A86" s="34" t="s">
        <v>53</v>
      </c>
      <c r="E86" s="35" t="s">
        <v>3353</v>
      </c>
    </row>
    <row r="87" spans="1:5" ht="12.75">
      <c r="A87" s="36" t="s">
        <v>55</v>
      </c>
      <c r="E87" s="37" t="s">
        <v>49</v>
      </c>
    </row>
    <row r="88" spans="1:5" ht="12.75">
      <c r="A88" t="s">
        <v>56</v>
      </c>
      <c r="E88" s="35" t="s">
        <v>49</v>
      </c>
    </row>
    <row r="89" spans="1:16" ht="12.75">
      <c r="A89" s="25" t="s">
        <v>47</v>
      </c>
      <c s="29" t="s">
        <v>284</v>
      </c>
      <c s="29" t="s">
        <v>3356</v>
      </c>
      <c s="25" t="s">
        <v>49</v>
      </c>
      <c s="30" t="s">
        <v>3357</v>
      </c>
      <c s="31" t="s">
        <v>121</v>
      </c>
      <c s="32">
        <v>2</v>
      </c>
      <c s="33">
        <v>0</v>
      </c>
      <c s="33">
        <f>ROUND(ROUND(H89,2)*ROUND(G89,3),2)</f>
      </c>
      <c s="31"/>
      <c r="O89">
        <f>(I89*21)/100</f>
      </c>
      <c t="s">
        <v>23</v>
      </c>
    </row>
    <row r="90" spans="1:5" ht="12.75">
      <c r="A90" s="34" t="s">
        <v>53</v>
      </c>
      <c r="E90" s="35" t="s">
        <v>3353</v>
      </c>
    </row>
    <row r="91" spans="1:5" ht="12.75">
      <c r="A91" s="36" t="s">
        <v>55</v>
      </c>
      <c r="E91" s="37" t="s">
        <v>49</v>
      </c>
    </row>
    <row r="92" spans="1:5" ht="12.75">
      <c r="A92" t="s">
        <v>56</v>
      </c>
      <c r="E92" s="35" t="s">
        <v>49</v>
      </c>
    </row>
    <row r="93" spans="1:16" ht="12.75">
      <c r="A93" s="25" t="s">
        <v>47</v>
      </c>
      <c s="29" t="s">
        <v>290</v>
      </c>
      <c s="29" t="s">
        <v>3360</v>
      </c>
      <c s="25" t="s">
        <v>49</v>
      </c>
      <c s="30" t="s">
        <v>3361</v>
      </c>
      <c s="31" t="s">
        <v>121</v>
      </c>
      <c s="32">
        <v>4</v>
      </c>
      <c s="33">
        <v>0</v>
      </c>
      <c s="33">
        <f>ROUND(ROUND(H93,2)*ROUND(G93,3),2)</f>
      </c>
      <c s="31"/>
      <c r="O93">
        <f>(I93*21)/100</f>
      </c>
      <c t="s">
        <v>23</v>
      </c>
    </row>
    <row r="94" spans="1:5" ht="12.75">
      <c r="A94" s="34" t="s">
        <v>53</v>
      </c>
      <c r="E94" s="35" t="s">
        <v>3361</v>
      </c>
    </row>
    <row r="95" spans="1:5" ht="12.75">
      <c r="A95" s="36" t="s">
        <v>55</v>
      </c>
      <c r="E95" s="37" t="s">
        <v>49</v>
      </c>
    </row>
    <row r="96" spans="1:5" ht="12.75">
      <c r="A96" t="s">
        <v>56</v>
      </c>
      <c r="E96" s="35" t="s">
        <v>49</v>
      </c>
    </row>
    <row r="97" spans="1:16" ht="12.75">
      <c r="A97" s="25" t="s">
        <v>47</v>
      </c>
      <c s="29" t="s">
        <v>307</v>
      </c>
      <c s="29" t="s">
        <v>3362</v>
      </c>
      <c s="25" t="s">
        <v>49</v>
      </c>
      <c s="30" t="s">
        <v>3363</v>
      </c>
      <c s="31" t="s">
        <v>121</v>
      </c>
      <c s="32">
        <v>7</v>
      </c>
      <c s="33">
        <v>0</v>
      </c>
      <c s="33">
        <f>ROUND(ROUND(H97,2)*ROUND(G97,3),2)</f>
      </c>
      <c s="31"/>
      <c r="O97">
        <f>(I97*21)/100</f>
      </c>
      <c t="s">
        <v>23</v>
      </c>
    </row>
    <row r="98" spans="1:5" ht="12.75">
      <c r="A98" s="34" t="s">
        <v>53</v>
      </c>
      <c r="E98" s="35" t="s">
        <v>3363</v>
      </c>
    </row>
    <row r="99" spans="1:5" ht="12.75">
      <c r="A99" s="36" t="s">
        <v>55</v>
      </c>
      <c r="E99" s="37" t="s">
        <v>49</v>
      </c>
    </row>
    <row r="100" spans="1:5" ht="12.75">
      <c r="A100" t="s">
        <v>56</v>
      </c>
      <c r="E100" s="35" t="s">
        <v>49</v>
      </c>
    </row>
    <row r="101" spans="1:16" ht="12.75">
      <c r="A101" s="25" t="s">
        <v>47</v>
      </c>
      <c s="29" t="s">
        <v>312</v>
      </c>
      <c s="29" t="s">
        <v>3364</v>
      </c>
      <c s="25" t="s">
        <v>49</v>
      </c>
      <c s="30" t="s">
        <v>3365</v>
      </c>
      <c s="31" t="s">
        <v>786</v>
      </c>
      <c s="32">
        <v>5.5</v>
      </c>
      <c s="33">
        <v>0</v>
      </c>
      <c s="33">
        <f>ROUND(ROUND(H101,2)*ROUND(G101,3),2)</f>
      </c>
      <c s="31"/>
      <c r="O101">
        <f>(I101*21)/100</f>
      </c>
      <c t="s">
        <v>23</v>
      </c>
    </row>
    <row r="102" spans="1:5" ht="12.75">
      <c r="A102" s="34" t="s">
        <v>53</v>
      </c>
      <c r="E102" s="35" t="s">
        <v>3366</v>
      </c>
    </row>
    <row r="103" spans="1:5" ht="12.75">
      <c r="A103" s="36" t="s">
        <v>55</v>
      </c>
      <c r="E103" s="37" t="s">
        <v>3568</v>
      </c>
    </row>
    <row r="104" spans="1:5" ht="12.75">
      <c r="A104" t="s">
        <v>56</v>
      </c>
      <c r="E104" s="35" t="s">
        <v>49</v>
      </c>
    </row>
    <row r="105" spans="1:16" ht="12.75">
      <c r="A105" s="25" t="s">
        <v>47</v>
      </c>
      <c s="29" t="s">
        <v>315</v>
      </c>
      <c s="29" t="s">
        <v>3368</v>
      </c>
      <c s="25" t="s">
        <v>49</v>
      </c>
      <c s="30" t="s">
        <v>3369</v>
      </c>
      <c s="31" t="s">
        <v>786</v>
      </c>
      <c s="32">
        <v>8</v>
      </c>
      <c s="33">
        <v>0</v>
      </c>
      <c s="33">
        <f>ROUND(ROUND(H105,2)*ROUND(G105,3),2)</f>
      </c>
      <c s="31"/>
      <c r="O105">
        <f>(I105*21)/100</f>
      </c>
      <c t="s">
        <v>23</v>
      </c>
    </row>
    <row r="106" spans="1:5" ht="12.75">
      <c r="A106" s="34" t="s">
        <v>53</v>
      </c>
      <c r="E106" s="35" t="s">
        <v>3369</v>
      </c>
    </row>
    <row r="107" spans="1:5" ht="12.75">
      <c r="A107" s="36" t="s">
        <v>55</v>
      </c>
      <c r="E107" s="37" t="s">
        <v>49</v>
      </c>
    </row>
    <row r="108" spans="1:5" ht="12.75">
      <c r="A108" t="s">
        <v>56</v>
      </c>
      <c r="E108" s="35" t="s">
        <v>49</v>
      </c>
    </row>
    <row r="109" spans="1:18" ht="12.75" customHeight="1">
      <c r="A109" s="6" t="s">
        <v>45</v>
      </c>
      <c s="6"/>
      <c s="39" t="s">
        <v>3243</v>
      </c>
      <c s="6"/>
      <c s="27" t="s">
        <v>3244</v>
      </c>
      <c s="6"/>
      <c s="6"/>
      <c s="6"/>
      <c s="40">
        <f>0+Q109</f>
      </c>
      <c s="6"/>
      <c r="O109">
        <f>0+R109</f>
      </c>
      <c r="Q109">
        <f>0+I110+I114+I118+I122</f>
      </c>
      <c>
        <f>0+O110+O114+O118+O122</f>
      </c>
    </row>
    <row r="110" spans="1:16" ht="25.5">
      <c r="A110" s="25" t="s">
        <v>47</v>
      </c>
      <c s="29" t="s">
        <v>89</v>
      </c>
      <c s="29" t="s">
        <v>3569</v>
      </c>
      <c s="25" t="s">
        <v>49</v>
      </c>
      <c s="30" t="s">
        <v>3570</v>
      </c>
      <c s="31" t="s">
        <v>142</v>
      </c>
      <c s="32">
        <v>2</v>
      </c>
      <c s="33">
        <v>0</v>
      </c>
      <c s="33">
        <f>ROUND(ROUND(H110,2)*ROUND(G110,3),2)</f>
      </c>
      <c s="31"/>
      <c r="O110">
        <f>(I110*21)/100</f>
      </c>
      <c t="s">
        <v>23</v>
      </c>
    </row>
    <row r="111" spans="1:5" ht="25.5">
      <c r="A111" s="34" t="s">
        <v>53</v>
      </c>
      <c r="E111" s="35" t="s">
        <v>3570</v>
      </c>
    </row>
    <row r="112" spans="1:5" ht="12.75">
      <c r="A112" s="36" t="s">
        <v>55</v>
      </c>
      <c r="E112" s="37" t="s">
        <v>49</v>
      </c>
    </row>
    <row r="113" spans="1:5" ht="12.75">
      <c r="A113" t="s">
        <v>56</v>
      </c>
      <c r="E113" s="35" t="s">
        <v>49</v>
      </c>
    </row>
    <row r="114" spans="1:16" ht="12.75">
      <c r="A114" s="25" t="s">
        <v>47</v>
      </c>
      <c s="29" t="s">
        <v>231</v>
      </c>
      <c s="29" t="s">
        <v>3571</v>
      </c>
      <c s="25" t="s">
        <v>49</v>
      </c>
      <c s="30" t="s">
        <v>3572</v>
      </c>
      <c s="31" t="s">
        <v>121</v>
      </c>
      <c s="32">
        <v>2</v>
      </c>
      <c s="33">
        <v>0</v>
      </c>
      <c s="33">
        <f>ROUND(ROUND(H114,2)*ROUND(G114,3),2)</f>
      </c>
      <c s="31"/>
      <c r="O114">
        <f>(I114*21)/100</f>
      </c>
      <c t="s">
        <v>23</v>
      </c>
    </row>
    <row r="115" spans="1:5" ht="12.75">
      <c r="A115" s="34" t="s">
        <v>53</v>
      </c>
      <c r="E115" s="35" t="s">
        <v>3572</v>
      </c>
    </row>
    <row r="116" spans="1:5" ht="12.75">
      <c r="A116" s="36" t="s">
        <v>55</v>
      </c>
      <c r="E116" s="37" t="s">
        <v>49</v>
      </c>
    </row>
    <row r="117" spans="1:5" ht="12.75">
      <c r="A117" t="s">
        <v>56</v>
      </c>
      <c r="E117" s="35" t="s">
        <v>49</v>
      </c>
    </row>
    <row r="118" spans="1:16" ht="25.5">
      <c r="A118" s="25" t="s">
        <v>47</v>
      </c>
      <c s="29" t="s">
        <v>243</v>
      </c>
      <c s="29" t="s">
        <v>3573</v>
      </c>
      <c s="25" t="s">
        <v>49</v>
      </c>
      <c s="30" t="s">
        <v>3574</v>
      </c>
      <c s="31" t="s">
        <v>126</v>
      </c>
      <c s="32">
        <v>1.229</v>
      </c>
      <c s="33">
        <v>0</v>
      </c>
      <c s="33">
        <f>ROUND(ROUND(H118,2)*ROUND(G118,3),2)</f>
      </c>
      <c s="31" t="s">
        <v>1075</v>
      </c>
      <c r="O118">
        <f>(I118*21)/100</f>
      </c>
      <c t="s">
        <v>23</v>
      </c>
    </row>
    <row r="119" spans="1:5" ht="25.5">
      <c r="A119" s="34" t="s">
        <v>53</v>
      </c>
      <c r="E119" s="35" t="s">
        <v>3575</v>
      </c>
    </row>
    <row r="120" spans="1:5" ht="12.75">
      <c r="A120" s="36" t="s">
        <v>55</v>
      </c>
      <c r="E120" s="37" t="s">
        <v>3576</v>
      </c>
    </row>
    <row r="121" spans="1:5" ht="12.75">
      <c r="A121" t="s">
        <v>56</v>
      </c>
      <c r="E121" s="35" t="s">
        <v>49</v>
      </c>
    </row>
    <row r="122" spans="1:16" ht="12.75">
      <c r="A122" s="25" t="s">
        <v>47</v>
      </c>
      <c s="29" t="s">
        <v>260</v>
      </c>
      <c s="29" t="s">
        <v>3577</v>
      </c>
      <c s="25" t="s">
        <v>49</v>
      </c>
      <c s="30" t="s">
        <v>3578</v>
      </c>
      <c s="31" t="s">
        <v>116</v>
      </c>
      <c s="32">
        <v>0.2</v>
      </c>
      <c s="33">
        <v>0</v>
      </c>
      <c s="33">
        <f>ROUND(ROUND(H122,2)*ROUND(G122,3),2)</f>
      </c>
      <c s="31"/>
      <c r="O122">
        <f>(I122*21)/100</f>
      </c>
      <c t="s">
        <v>23</v>
      </c>
    </row>
    <row r="123" spans="1:5" ht="12.75">
      <c r="A123" s="34" t="s">
        <v>53</v>
      </c>
      <c r="E123" s="35" t="s">
        <v>3578</v>
      </c>
    </row>
    <row r="124" spans="1:5" ht="12.75">
      <c r="A124" s="36" t="s">
        <v>55</v>
      </c>
      <c r="E124" s="37" t="s">
        <v>3579</v>
      </c>
    </row>
    <row r="125" spans="1:5" ht="12.75">
      <c r="A125" t="s">
        <v>56</v>
      </c>
      <c r="E125" s="35" t="s">
        <v>49</v>
      </c>
    </row>
    <row r="126" spans="1:18" ht="12.75" customHeight="1">
      <c r="A126" s="6" t="s">
        <v>45</v>
      </c>
      <c s="6"/>
      <c s="39" t="s">
        <v>3286</v>
      </c>
      <c s="6"/>
      <c s="27" t="s">
        <v>3287</v>
      </c>
      <c s="6"/>
      <c s="6"/>
      <c s="6"/>
      <c s="40">
        <f>0+Q126</f>
      </c>
      <c s="6"/>
      <c r="O126">
        <f>0+R126</f>
      </c>
      <c r="Q126">
        <f>0+I127</f>
      </c>
      <c>
        <f>0+O127</f>
      </c>
    </row>
    <row r="127" spans="1:16" ht="25.5">
      <c r="A127" s="25" t="s">
        <v>47</v>
      </c>
      <c s="29" t="s">
        <v>42</v>
      </c>
      <c s="29" t="s">
        <v>3288</v>
      </c>
      <c s="25" t="s">
        <v>49</v>
      </c>
      <c s="30" t="s">
        <v>3289</v>
      </c>
      <c s="31" t="s">
        <v>121</v>
      </c>
      <c s="32">
        <v>1</v>
      </c>
      <c s="33">
        <v>0</v>
      </c>
      <c s="33">
        <f>ROUND(ROUND(H127,2)*ROUND(G127,3),2)</f>
      </c>
      <c s="31" t="s">
        <v>1075</v>
      </c>
      <c r="O127">
        <f>(I127*21)/100</f>
      </c>
      <c t="s">
        <v>23</v>
      </c>
    </row>
    <row r="128" spans="1:5" ht="38.25">
      <c r="A128" s="34" t="s">
        <v>53</v>
      </c>
      <c r="E128" s="35" t="s">
        <v>3290</v>
      </c>
    </row>
    <row r="129" spans="1:5" ht="12.75">
      <c r="A129" s="36" t="s">
        <v>55</v>
      </c>
      <c r="E129" s="37" t="s">
        <v>49</v>
      </c>
    </row>
    <row r="130" spans="1:5" ht="12.75">
      <c r="A130" t="s">
        <v>56</v>
      </c>
      <c r="E130" s="35" t="s">
        <v>49</v>
      </c>
    </row>
    <row r="131" spans="1:18" ht="12.75" customHeight="1">
      <c r="A131" s="6" t="s">
        <v>45</v>
      </c>
      <c s="6"/>
      <c s="39" t="s">
        <v>2033</v>
      </c>
      <c s="6"/>
      <c s="27" t="s">
        <v>2034</v>
      </c>
      <c s="6"/>
      <c s="6"/>
      <c s="6"/>
      <c s="40">
        <f>0+Q131</f>
      </c>
      <c s="6"/>
      <c r="O131">
        <f>0+R131</f>
      </c>
      <c r="Q131">
        <f>0+I132+I136+I140</f>
      </c>
      <c>
        <f>0+O132+O136+O140</f>
      </c>
    </row>
    <row r="132" spans="1:16" ht="12.75">
      <c r="A132" s="25" t="s">
        <v>47</v>
      </c>
      <c s="29" t="s">
        <v>237</v>
      </c>
      <c s="29" t="s">
        <v>3291</v>
      </c>
      <c s="25" t="s">
        <v>49</v>
      </c>
      <c s="30" t="s">
        <v>3292</v>
      </c>
      <c s="31" t="s">
        <v>104</v>
      </c>
      <c s="32">
        <v>1.741</v>
      </c>
      <c s="33">
        <v>0</v>
      </c>
      <c s="33">
        <f>ROUND(ROUND(H132,2)*ROUND(G132,3),2)</f>
      </c>
      <c s="31" t="s">
        <v>1075</v>
      </c>
      <c r="O132">
        <f>(I132*21)/100</f>
      </c>
      <c t="s">
        <v>23</v>
      </c>
    </row>
    <row r="133" spans="1:5" ht="25.5">
      <c r="A133" s="34" t="s">
        <v>53</v>
      </c>
      <c r="E133" s="35" t="s">
        <v>3293</v>
      </c>
    </row>
    <row r="134" spans="1:5" ht="12.75">
      <c r="A134" s="36" t="s">
        <v>55</v>
      </c>
      <c r="E134" s="37" t="s">
        <v>3580</v>
      </c>
    </row>
    <row r="135" spans="1:5" ht="12.75">
      <c r="A135" t="s">
        <v>56</v>
      </c>
      <c r="E135" s="35" t="s">
        <v>49</v>
      </c>
    </row>
    <row r="136" spans="1:16" ht="12.75">
      <c r="A136" s="25" t="s">
        <v>47</v>
      </c>
      <c s="29" t="s">
        <v>249</v>
      </c>
      <c s="29" t="s">
        <v>3295</v>
      </c>
      <c s="25" t="s">
        <v>49</v>
      </c>
      <c s="30" t="s">
        <v>3296</v>
      </c>
      <c s="31" t="s">
        <v>104</v>
      </c>
      <c s="32">
        <v>1.741</v>
      </c>
      <c s="33">
        <v>0</v>
      </c>
      <c s="33">
        <f>ROUND(ROUND(H136,2)*ROUND(G136,3),2)</f>
      </c>
      <c s="31" t="s">
        <v>1075</v>
      </c>
      <c r="O136">
        <f>(I136*21)/100</f>
      </c>
      <c t="s">
        <v>23</v>
      </c>
    </row>
    <row r="137" spans="1:5" ht="12.75">
      <c r="A137" s="34" t="s">
        <v>53</v>
      </c>
      <c r="E137" s="35" t="s">
        <v>3297</v>
      </c>
    </row>
    <row r="138" spans="1:5" ht="12.75">
      <c r="A138" s="36" t="s">
        <v>55</v>
      </c>
      <c r="E138" s="37" t="s">
        <v>49</v>
      </c>
    </row>
    <row r="139" spans="1:5" ht="12.75">
      <c r="A139" t="s">
        <v>56</v>
      </c>
      <c r="E139" s="35" t="s">
        <v>49</v>
      </c>
    </row>
    <row r="140" spans="1:16" ht="25.5">
      <c r="A140" s="25" t="s">
        <v>47</v>
      </c>
      <c s="29" t="s">
        <v>256</v>
      </c>
      <c s="29" t="s">
        <v>3298</v>
      </c>
      <c s="25" t="s">
        <v>49</v>
      </c>
      <c s="30" t="s">
        <v>3299</v>
      </c>
      <c s="31" t="s">
        <v>104</v>
      </c>
      <c s="32">
        <v>17.41</v>
      </c>
      <c s="33">
        <v>0</v>
      </c>
      <c s="33">
        <f>ROUND(ROUND(H140,2)*ROUND(G140,3),2)</f>
      </c>
      <c s="31" t="s">
        <v>1075</v>
      </c>
      <c r="O140">
        <f>(I140*21)/100</f>
      </c>
      <c t="s">
        <v>23</v>
      </c>
    </row>
    <row r="141" spans="1:5" ht="25.5">
      <c r="A141" s="34" t="s">
        <v>53</v>
      </c>
      <c r="E141" s="35" t="s">
        <v>3300</v>
      </c>
    </row>
    <row r="142" spans="1:5" ht="12.75">
      <c r="A142" s="36" t="s">
        <v>55</v>
      </c>
      <c r="E142" s="37" t="s">
        <v>49</v>
      </c>
    </row>
    <row r="143" spans="1:5" ht="12.75">
      <c r="A143" t="s">
        <v>56</v>
      </c>
      <c r="E143" s="35" t="s">
        <v>49</v>
      </c>
    </row>
    <row r="144" spans="1:18" ht="12.75" customHeight="1">
      <c r="A144" s="6" t="s">
        <v>45</v>
      </c>
      <c s="6"/>
      <c s="39" t="s">
        <v>3301</v>
      </c>
      <c s="6"/>
      <c s="27" t="s">
        <v>3302</v>
      </c>
      <c s="6"/>
      <c s="6"/>
      <c s="6"/>
      <c s="40">
        <f>0+Q144</f>
      </c>
      <c s="6"/>
      <c r="O144">
        <f>0+R144</f>
      </c>
      <c r="Q144">
        <f>0+I145+I149+I153</f>
      </c>
      <c>
        <f>0+O145+O149+O153</f>
      </c>
    </row>
    <row r="145" spans="1:16" ht="12.75">
      <c r="A145" s="25" t="s">
        <v>47</v>
      </c>
      <c s="29" t="s">
        <v>294</v>
      </c>
      <c s="29" t="s">
        <v>3303</v>
      </c>
      <c s="25" t="s">
        <v>49</v>
      </c>
      <c s="30" t="s">
        <v>3304</v>
      </c>
      <c s="31" t="s">
        <v>121</v>
      </c>
      <c s="32">
        <v>1</v>
      </c>
      <c s="33">
        <v>0</v>
      </c>
      <c s="33">
        <f>ROUND(ROUND(H145,2)*ROUND(G145,3),2)</f>
      </c>
      <c s="31"/>
      <c r="O145">
        <f>(I145*21)/100</f>
      </c>
      <c t="s">
        <v>23</v>
      </c>
    </row>
    <row r="146" spans="1:5" ht="12.75">
      <c r="A146" s="34" t="s">
        <v>53</v>
      </c>
      <c r="E146" s="35" t="s">
        <v>3304</v>
      </c>
    </row>
    <row r="147" spans="1:5" ht="12.75">
      <c r="A147" s="36" t="s">
        <v>55</v>
      </c>
      <c r="E147" s="37" t="s">
        <v>49</v>
      </c>
    </row>
    <row r="148" spans="1:5" ht="12.75">
      <c r="A148" t="s">
        <v>56</v>
      </c>
      <c r="E148" s="35" t="s">
        <v>49</v>
      </c>
    </row>
    <row r="149" spans="1:16" ht="12.75">
      <c r="A149" s="25" t="s">
        <v>47</v>
      </c>
      <c s="29" t="s">
        <v>300</v>
      </c>
      <c s="29" t="s">
        <v>3305</v>
      </c>
      <c s="25" t="s">
        <v>49</v>
      </c>
      <c s="30" t="s">
        <v>3306</v>
      </c>
      <c s="31" t="s">
        <v>121</v>
      </c>
      <c s="32">
        <v>1</v>
      </c>
      <c s="33">
        <v>0</v>
      </c>
      <c s="33">
        <f>ROUND(ROUND(H149,2)*ROUND(G149,3),2)</f>
      </c>
      <c s="31"/>
      <c r="O149">
        <f>(I149*21)/100</f>
      </c>
      <c t="s">
        <v>23</v>
      </c>
    </row>
    <row r="150" spans="1:5" ht="12.75">
      <c r="A150" s="34" t="s">
        <v>53</v>
      </c>
      <c r="E150" s="35" t="s">
        <v>3306</v>
      </c>
    </row>
    <row r="151" spans="1:5" ht="12.75">
      <c r="A151" s="36" t="s">
        <v>55</v>
      </c>
      <c r="E151" s="37" t="s">
        <v>49</v>
      </c>
    </row>
    <row r="152" spans="1:5" ht="12.75">
      <c r="A152" t="s">
        <v>56</v>
      </c>
      <c r="E152" s="35" t="s">
        <v>49</v>
      </c>
    </row>
    <row r="153" spans="1:16" ht="12.75">
      <c r="A153" s="25" t="s">
        <v>47</v>
      </c>
      <c s="29" t="s">
        <v>303</v>
      </c>
      <c s="29" t="s">
        <v>3433</v>
      </c>
      <c s="25" t="s">
        <v>49</v>
      </c>
      <c s="30" t="s">
        <v>3434</v>
      </c>
      <c s="31" t="s">
        <v>121</v>
      </c>
      <c s="32">
        <v>1</v>
      </c>
      <c s="33">
        <v>0</v>
      </c>
      <c s="33">
        <f>ROUND(ROUND(H153,2)*ROUND(G153,3),2)</f>
      </c>
      <c s="31"/>
      <c r="O153">
        <f>(I153*21)/100</f>
      </c>
      <c t="s">
        <v>23</v>
      </c>
    </row>
    <row r="154" spans="1:5" ht="12.75">
      <c r="A154" s="34" t="s">
        <v>53</v>
      </c>
      <c r="E154" s="35" t="s">
        <v>3434</v>
      </c>
    </row>
    <row r="155" spans="1:5" ht="12.75">
      <c r="A155" s="36" t="s">
        <v>55</v>
      </c>
      <c r="E155" s="37" t="s">
        <v>49</v>
      </c>
    </row>
    <row r="156" spans="1:5" ht="12.75">
      <c r="A156" t="s">
        <v>56</v>
      </c>
      <c r="E15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3581</v>
      </c>
      <c s="41">
        <f>0+I8</f>
      </c>
      <c s="10"/>
      <c r="O3" t="s">
        <v>19</v>
      </c>
      <c t="s">
        <v>23</v>
      </c>
    </row>
    <row r="4" spans="1:16" ht="15" customHeight="1">
      <c r="A4" t="s">
        <v>17</v>
      </c>
      <c s="16" t="s">
        <v>18</v>
      </c>
      <c s="17" t="s">
        <v>3581</v>
      </c>
      <c s="6"/>
      <c s="18" t="s">
        <v>3582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3461</v>
      </c>
      <c s="19"/>
      <c s="19"/>
      <c s="19"/>
      <c s="28">
        <f>0+Q8</f>
      </c>
      <c s="19"/>
      <c r="O8">
        <f>0+R8</f>
      </c>
      <c r="Q8">
        <f>0+I9+I13+I17+I21+I25+I29+I33</f>
      </c>
      <c>
        <f>0+O9+O13+O17+O21+O25+O29+O33</f>
      </c>
    </row>
    <row r="9" spans="1:16" ht="12.75">
      <c r="A9" s="25" t="s">
        <v>47</v>
      </c>
      <c s="29" t="s">
        <v>29</v>
      </c>
      <c s="29" t="s">
        <v>3462</v>
      </c>
      <c s="25" t="s">
        <v>49</v>
      </c>
      <c s="30" t="s">
        <v>3463</v>
      </c>
      <c s="31" t="s">
        <v>121</v>
      </c>
      <c s="32">
        <v>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3464</v>
      </c>
    </row>
    <row r="13" spans="1:16" ht="12.75">
      <c r="A13" s="25" t="s">
        <v>47</v>
      </c>
      <c s="29" t="s">
        <v>23</v>
      </c>
      <c s="29" t="s">
        <v>3465</v>
      </c>
      <c s="25" t="s">
        <v>49</v>
      </c>
      <c s="30" t="s">
        <v>3466</v>
      </c>
      <c s="31" t="s">
        <v>121</v>
      </c>
      <c s="32">
        <v>1</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3464</v>
      </c>
    </row>
    <row r="17" spans="1:16" ht="12.75">
      <c r="A17" s="25" t="s">
        <v>47</v>
      </c>
      <c s="29" t="s">
        <v>22</v>
      </c>
      <c s="29" t="s">
        <v>3467</v>
      </c>
      <c s="25" t="s">
        <v>49</v>
      </c>
      <c s="30" t="s">
        <v>3468</v>
      </c>
      <c s="31" t="s">
        <v>126</v>
      </c>
      <c s="32">
        <v>2.5</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3469</v>
      </c>
    </row>
    <row r="21" spans="1:16" ht="12.75">
      <c r="A21" s="25" t="s">
        <v>47</v>
      </c>
      <c s="29" t="s">
        <v>33</v>
      </c>
      <c s="29" t="s">
        <v>3470</v>
      </c>
      <c s="25" t="s">
        <v>49</v>
      </c>
      <c s="30" t="s">
        <v>3471</v>
      </c>
      <c s="31" t="s">
        <v>121</v>
      </c>
      <c s="32">
        <v>1</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3472</v>
      </c>
      <c s="25" t="s">
        <v>49</v>
      </c>
      <c s="30" t="s">
        <v>3473</v>
      </c>
      <c s="31" t="s">
        <v>126</v>
      </c>
      <c s="32">
        <v>0.6</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3474</v>
      </c>
      <c s="25" t="s">
        <v>49</v>
      </c>
      <c s="30" t="s">
        <v>3475</v>
      </c>
      <c s="31" t="s">
        <v>126</v>
      </c>
      <c s="32">
        <v>5.3</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3476</v>
      </c>
    </row>
    <row r="33" spans="1:16" ht="12.75">
      <c r="A33" s="25" t="s">
        <v>47</v>
      </c>
      <c s="29" t="s">
        <v>73</v>
      </c>
      <c s="29" t="s">
        <v>3477</v>
      </c>
      <c s="25" t="s">
        <v>49</v>
      </c>
      <c s="30" t="s">
        <v>3478</v>
      </c>
      <c s="31" t="s">
        <v>126</v>
      </c>
      <c s="32">
        <v>1.6</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3476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0+O8+O25+O90+O115+O124+O189+O214</f>
      </c>
      <c t="s">
        <v>22</v>
      </c>
    </row>
    <row r="3" spans="1:16" ht="15" customHeight="1">
      <c r="A3" t="s">
        <v>12</v>
      </c>
      <c s="12" t="s">
        <v>14</v>
      </c>
      <c s="13" t="s">
        <v>15</v>
      </c>
      <c s="1"/>
      <c s="14" t="s">
        <v>16</v>
      </c>
      <c s="1"/>
      <c s="9"/>
      <c s="8" t="s">
        <v>145</v>
      </c>
      <c s="41">
        <f>0+I8+I25+I90+I115+I124+I189+I214</f>
      </c>
      <c s="10"/>
      <c r="O3" t="s">
        <v>19</v>
      </c>
      <c t="s">
        <v>23</v>
      </c>
    </row>
    <row r="4" spans="1:16" ht="15" customHeight="1">
      <c r="A4" t="s">
        <v>17</v>
      </c>
      <c s="16" t="s">
        <v>18</v>
      </c>
      <c s="17" t="s">
        <v>145</v>
      </c>
      <c s="6"/>
      <c s="18" t="s">
        <v>146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29</v>
      </c>
      <c s="29" t="s">
        <v>102</v>
      </c>
      <c s="25" t="s">
        <v>49</v>
      </c>
      <c s="30" t="s">
        <v>103</v>
      </c>
      <c s="31" t="s">
        <v>104</v>
      </c>
      <c s="32">
        <v>14575.932</v>
      </c>
      <c s="33">
        <v>0</v>
      </c>
      <c s="33">
        <f>ROUND(ROUND(H9,2)*ROUND(G9,3),2)</f>
      </c>
      <c s="31" t="s">
        <v>105</v>
      </c>
      <c r="O9">
        <f>(I9*21)/100</f>
      </c>
      <c t="s">
        <v>23</v>
      </c>
    </row>
    <row r="10" spans="1:5" ht="12.75">
      <c r="A10" s="34" t="s">
        <v>53</v>
      </c>
      <c r="E10" s="35" t="s">
        <v>106</v>
      </c>
    </row>
    <row r="11" spans="1:5" ht="318.75">
      <c r="A11" s="36" t="s">
        <v>55</v>
      </c>
      <c r="E11" s="37" t="s">
        <v>147</v>
      </c>
    </row>
    <row r="12" spans="1:5" ht="25.5">
      <c r="A12" t="s">
        <v>56</v>
      </c>
      <c r="E12" s="35" t="s">
        <v>108</v>
      </c>
    </row>
    <row r="13" spans="1:16" ht="12.75">
      <c r="A13" s="25" t="s">
        <v>47</v>
      </c>
      <c s="29" t="s">
        <v>23</v>
      </c>
      <c s="29" t="s">
        <v>109</v>
      </c>
      <c s="25" t="s">
        <v>49</v>
      </c>
      <c s="30" t="s">
        <v>110</v>
      </c>
      <c s="31" t="s">
        <v>104</v>
      </c>
      <c s="32">
        <v>83.636</v>
      </c>
      <c s="33">
        <v>0</v>
      </c>
      <c s="33">
        <f>ROUND(ROUND(H13,2)*ROUND(G13,3),2)</f>
      </c>
      <c s="31" t="s">
        <v>52</v>
      </c>
      <c r="O13">
        <f>(I13*21)/100</f>
      </c>
      <c t="s">
        <v>23</v>
      </c>
    </row>
    <row r="14" spans="1:5" ht="38.25">
      <c r="A14" s="34" t="s">
        <v>53</v>
      </c>
      <c r="E14" s="35" t="s">
        <v>148</v>
      </c>
    </row>
    <row r="15" spans="1:5" ht="76.5">
      <c r="A15" s="36" t="s">
        <v>55</v>
      </c>
      <c r="E15" s="37" t="s">
        <v>149</v>
      </c>
    </row>
    <row r="16" spans="1:5" ht="25.5">
      <c r="A16" t="s">
        <v>56</v>
      </c>
      <c r="E16" s="35" t="s">
        <v>108</v>
      </c>
    </row>
    <row r="17" spans="1:16" ht="12.75">
      <c r="A17" s="25" t="s">
        <v>47</v>
      </c>
      <c s="29" t="s">
        <v>22</v>
      </c>
      <c s="29" t="s">
        <v>150</v>
      </c>
      <c s="25" t="s">
        <v>49</v>
      </c>
      <c s="30" t="s">
        <v>151</v>
      </c>
      <c s="31" t="s">
        <v>104</v>
      </c>
      <c s="32">
        <v>240.07</v>
      </c>
      <c s="33">
        <v>0</v>
      </c>
      <c s="33">
        <f>ROUND(ROUND(H17,2)*ROUND(G17,3),2)</f>
      </c>
      <c s="31" t="s">
        <v>52</v>
      </c>
      <c r="O17">
        <f>(I17*21)/100</f>
      </c>
      <c t="s">
        <v>23</v>
      </c>
    </row>
    <row r="18" spans="1:5" ht="12.75">
      <c r="A18" s="34" t="s">
        <v>53</v>
      </c>
      <c r="E18" s="35" t="s">
        <v>152</v>
      </c>
    </row>
    <row r="19" spans="1:5" ht="12.75">
      <c r="A19" s="36" t="s">
        <v>55</v>
      </c>
      <c r="E19" s="37" t="s">
        <v>153</v>
      </c>
    </row>
    <row r="20" spans="1:5" ht="25.5">
      <c r="A20" t="s">
        <v>56</v>
      </c>
      <c r="E20" s="35" t="s">
        <v>108</v>
      </c>
    </row>
    <row r="21" spans="1:16" ht="12.75">
      <c r="A21" s="25" t="s">
        <v>47</v>
      </c>
      <c s="29" t="s">
        <v>33</v>
      </c>
      <c s="29" t="s">
        <v>154</v>
      </c>
      <c s="25" t="s">
        <v>49</v>
      </c>
      <c s="30" t="s">
        <v>155</v>
      </c>
      <c s="31" t="s">
        <v>126</v>
      </c>
      <c s="32">
        <v>2216.652</v>
      </c>
      <c s="33">
        <v>0</v>
      </c>
      <c s="33">
        <f>ROUND(ROUND(H21,2)*ROUND(G21,3),2)</f>
      </c>
      <c s="31" t="s">
        <v>52</v>
      </c>
      <c r="O21">
        <f>(I21*21)/100</f>
      </c>
      <c t="s">
        <v>23</v>
      </c>
    </row>
    <row r="22" spans="1:5" ht="12.75">
      <c r="A22" s="34" t="s">
        <v>53</v>
      </c>
      <c r="E22" s="35" t="s">
        <v>156</v>
      </c>
    </row>
    <row r="23" spans="1:5" ht="51">
      <c r="A23" s="36" t="s">
        <v>55</v>
      </c>
      <c r="E23" s="37" t="s">
        <v>157</v>
      </c>
    </row>
    <row r="24" spans="1:5" ht="25.5">
      <c r="A24" t="s">
        <v>56</v>
      </c>
      <c r="E24" s="35" t="s">
        <v>158</v>
      </c>
    </row>
    <row r="25" spans="1:18" ht="12.75" customHeight="1">
      <c r="A25" s="6" t="s">
        <v>45</v>
      </c>
      <c s="6"/>
      <c s="39" t="s">
        <v>29</v>
      </c>
      <c s="6"/>
      <c s="27" t="s">
        <v>113</v>
      </c>
      <c s="6"/>
      <c s="6"/>
      <c s="6"/>
      <c s="40">
        <f>0+Q25</f>
      </c>
      <c s="6"/>
      <c r="O25">
        <f>0+R25</f>
      </c>
      <c r="Q25">
        <f>0+I26+I30+I34+I38+I42+I46+I50+I54+I58+I62+I66+I70+I74+I78+I82+I86</f>
      </c>
      <c>
        <f>0+O26+O30+O34+O38+O42+O46+O50+O54+O58+O62+O66+O70+O74+O78+O82+O86</f>
      </c>
    </row>
    <row r="26" spans="1:16" ht="25.5">
      <c r="A26" s="25" t="s">
        <v>47</v>
      </c>
      <c s="29" t="s">
        <v>35</v>
      </c>
      <c s="29" t="s">
        <v>159</v>
      </c>
      <c s="25" t="s">
        <v>49</v>
      </c>
      <c s="30" t="s">
        <v>160</v>
      </c>
      <c s="31" t="s">
        <v>126</v>
      </c>
      <c s="32">
        <v>96.028</v>
      </c>
      <c s="33">
        <v>0</v>
      </c>
      <c s="33">
        <f>ROUND(ROUND(H26,2)*ROUND(G26,3),2)</f>
      </c>
      <c s="31" t="s">
        <v>52</v>
      </c>
      <c r="O26">
        <f>(I26*21)/100</f>
      </c>
      <c t="s">
        <v>23</v>
      </c>
    </row>
    <row r="27" spans="1:5" ht="12.75">
      <c r="A27" s="34" t="s">
        <v>53</v>
      </c>
      <c r="E27" s="35" t="s">
        <v>161</v>
      </c>
    </row>
    <row r="28" spans="1:5" ht="12.75">
      <c r="A28" s="36" t="s">
        <v>55</v>
      </c>
      <c r="E28" s="37" t="s">
        <v>162</v>
      </c>
    </row>
    <row r="29" spans="1:5" ht="63.75">
      <c r="A29" t="s">
        <v>56</v>
      </c>
      <c r="E29" s="35" t="s">
        <v>163</v>
      </c>
    </row>
    <row r="30" spans="1:16" ht="12.75">
      <c r="A30" s="25" t="s">
        <v>47</v>
      </c>
      <c s="29" t="s">
        <v>37</v>
      </c>
      <c s="29" t="s">
        <v>164</v>
      </c>
      <c s="25" t="s">
        <v>49</v>
      </c>
      <c s="30" t="s">
        <v>165</v>
      </c>
      <c s="31" t="s">
        <v>126</v>
      </c>
      <c s="32">
        <v>6.205</v>
      </c>
      <c s="33">
        <v>0</v>
      </c>
      <c s="33">
        <f>ROUND(ROUND(H30,2)*ROUND(G30,3),2)</f>
      </c>
      <c s="31" t="s">
        <v>52</v>
      </c>
      <c r="O30">
        <f>(I30*21)/100</f>
      </c>
      <c t="s">
        <v>23</v>
      </c>
    </row>
    <row r="31" spans="1:5" ht="12.75">
      <c r="A31" s="34" t="s">
        <v>53</v>
      </c>
      <c r="E31" s="35" t="s">
        <v>166</v>
      </c>
    </row>
    <row r="32" spans="1:5" ht="12.75">
      <c r="A32" s="36" t="s">
        <v>55</v>
      </c>
      <c r="E32" s="37" t="s">
        <v>167</v>
      </c>
    </row>
    <row r="33" spans="1:5" ht="63.75">
      <c r="A33" t="s">
        <v>56</v>
      </c>
      <c r="E33" s="35" t="s">
        <v>163</v>
      </c>
    </row>
    <row r="34" spans="1:16" ht="25.5">
      <c r="A34" s="25" t="s">
        <v>47</v>
      </c>
      <c s="29" t="s">
        <v>73</v>
      </c>
      <c s="29" t="s">
        <v>168</v>
      </c>
      <c s="25" t="s">
        <v>49</v>
      </c>
      <c s="30" t="s">
        <v>169</v>
      </c>
      <c s="31" t="s">
        <v>126</v>
      </c>
      <c s="32">
        <v>1095.963</v>
      </c>
      <c s="33">
        <v>0</v>
      </c>
      <c s="33">
        <f>ROUND(ROUND(H34,2)*ROUND(G34,3),2)</f>
      </c>
      <c s="31" t="s">
        <v>52</v>
      </c>
      <c r="O34">
        <f>(I34*21)/100</f>
      </c>
      <c t="s">
        <v>23</v>
      </c>
    </row>
    <row r="35" spans="1:5" ht="25.5">
      <c r="A35" s="34" t="s">
        <v>53</v>
      </c>
      <c r="E35" s="35" t="s">
        <v>170</v>
      </c>
    </row>
    <row r="36" spans="1:5" ht="153">
      <c r="A36" s="36" t="s">
        <v>55</v>
      </c>
      <c r="E36" s="37" t="s">
        <v>171</v>
      </c>
    </row>
    <row r="37" spans="1:5" ht="63.75">
      <c r="A37" t="s">
        <v>56</v>
      </c>
      <c r="E37" s="35" t="s">
        <v>163</v>
      </c>
    </row>
    <row r="38" spans="1:16" ht="12.75">
      <c r="A38" s="25" t="s">
        <v>47</v>
      </c>
      <c s="29" t="s">
        <v>77</v>
      </c>
      <c s="29" t="s">
        <v>172</v>
      </c>
      <c s="25" t="s">
        <v>49</v>
      </c>
      <c s="30" t="s">
        <v>173</v>
      </c>
      <c s="31" t="s">
        <v>142</v>
      </c>
      <c s="32">
        <v>316.03</v>
      </c>
      <c s="33">
        <v>0</v>
      </c>
      <c s="33">
        <f>ROUND(ROUND(H38,2)*ROUND(G38,3),2)</f>
      </c>
      <c s="31" t="s">
        <v>52</v>
      </c>
      <c r="O38">
        <f>(I38*21)/100</f>
      </c>
      <c t="s">
        <v>23</v>
      </c>
    </row>
    <row r="39" spans="1:5" ht="25.5">
      <c r="A39" s="34" t="s">
        <v>53</v>
      </c>
      <c r="E39" s="35" t="s">
        <v>174</v>
      </c>
    </row>
    <row r="40" spans="1:5" ht="38.25">
      <c r="A40" s="36" t="s">
        <v>55</v>
      </c>
      <c r="E40" s="37" t="s">
        <v>175</v>
      </c>
    </row>
    <row r="41" spans="1:5" ht="63.75">
      <c r="A41" t="s">
        <v>56</v>
      </c>
      <c r="E41" s="35" t="s">
        <v>163</v>
      </c>
    </row>
    <row r="42" spans="1:16" ht="25.5">
      <c r="A42" s="25" t="s">
        <v>47</v>
      </c>
      <c s="29" t="s">
        <v>40</v>
      </c>
      <c s="29" t="s">
        <v>176</v>
      </c>
      <c s="25" t="s">
        <v>49</v>
      </c>
      <c s="30" t="s">
        <v>177</v>
      </c>
      <c s="31" t="s">
        <v>178</v>
      </c>
      <c s="32">
        <v>777.434</v>
      </c>
      <c s="33">
        <v>0</v>
      </c>
      <c s="33">
        <f>ROUND(ROUND(H42,2)*ROUND(G42,3),2)</f>
      </c>
      <c s="31" t="s">
        <v>52</v>
      </c>
      <c r="O42">
        <f>(I42*21)/100</f>
      </c>
      <c t="s">
        <v>23</v>
      </c>
    </row>
    <row r="43" spans="1:5" ht="25.5">
      <c r="A43" s="34" t="s">
        <v>53</v>
      </c>
      <c r="E43" s="35" t="s">
        <v>179</v>
      </c>
    </row>
    <row r="44" spans="1:5" ht="38.25">
      <c r="A44" s="36" t="s">
        <v>55</v>
      </c>
      <c r="E44" s="37" t="s">
        <v>180</v>
      </c>
    </row>
    <row r="45" spans="1:5" ht="25.5">
      <c r="A45" t="s">
        <v>56</v>
      </c>
      <c r="E45" s="35" t="s">
        <v>181</v>
      </c>
    </row>
    <row r="46" spans="1:16" ht="12.75">
      <c r="A46" s="25" t="s">
        <v>47</v>
      </c>
      <c s="29" t="s">
        <v>42</v>
      </c>
      <c s="29" t="s">
        <v>182</v>
      </c>
      <c s="25" t="s">
        <v>49</v>
      </c>
      <c s="30" t="s">
        <v>183</v>
      </c>
      <c s="31" t="s">
        <v>142</v>
      </c>
      <c s="32">
        <v>34.78</v>
      </c>
      <c s="33">
        <v>0</v>
      </c>
      <c s="33">
        <f>ROUND(ROUND(H46,2)*ROUND(G46,3),2)</f>
      </c>
      <c s="31" t="s">
        <v>52</v>
      </c>
      <c r="O46">
        <f>(I46*21)/100</f>
      </c>
      <c t="s">
        <v>23</v>
      </c>
    </row>
    <row r="47" spans="1:5" ht="25.5">
      <c r="A47" s="34" t="s">
        <v>53</v>
      </c>
      <c r="E47" s="35" t="s">
        <v>184</v>
      </c>
    </row>
    <row r="48" spans="1:5" ht="12.75">
      <c r="A48" s="36" t="s">
        <v>55</v>
      </c>
      <c r="E48" s="37" t="s">
        <v>185</v>
      </c>
    </row>
    <row r="49" spans="1:5" ht="63.75">
      <c r="A49" t="s">
        <v>56</v>
      </c>
      <c r="E49" s="35" t="s">
        <v>163</v>
      </c>
    </row>
    <row r="50" spans="1:16" ht="12.75">
      <c r="A50" s="25" t="s">
        <v>47</v>
      </c>
      <c s="29" t="s">
        <v>44</v>
      </c>
      <c s="29" t="s">
        <v>186</v>
      </c>
      <c s="25" t="s">
        <v>49</v>
      </c>
      <c s="30" t="s">
        <v>187</v>
      </c>
      <c s="31" t="s">
        <v>126</v>
      </c>
      <c s="32">
        <v>500.293</v>
      </c>
      <c s="33">
        <v>0</v>
      </c>
      <c s="33">
        <f>ROUND(ROUND(H50,2)*ROUND(G50,3),2)</f>
      </c>
      <c s="31" t="s">
        <v>52</v>
      </c>
      <c r="O50">
        <f>(I50*21)/100</f>
      </c>
      <c t="s">
        <v>23</v>
      </c>
    </row>
    <row r="51" spans="1:5" ht="12.75">
      <c r="A51" s="34" t="s">
        <v>53</v>
      </c>
      <c r="E51" s="35" t="s">
        <v>188</v>
      </c>
    </row>
    <row r="52" spans="1:5" ht="51">
      <c r="A52" s="36" t="s">
        <v>55</v>
      </c>
      <c r="E52" s="37" t="s">
        <v>189</v>
      </c>
    </row>
    <row r="53" spans="1:5" ht="63.75">
      <c r="A53" t="s">
        <v>56</v>
      </c>
      <c r="E53" s="35" t="s">
        <v>163</v>
      </c>
    </row>
    <row r="54" spans="1:16" ht="12.75">
      <c r="A54" s="25" t="s">
        <v>47</v>
      </c>
      <c s="29" t="s">
        <v>89</v>
      </c>
      <c s="29" t="s">
        <v>190</v>
      </c>
      <c s="25" t="s">
        <v>49</v>
      </c>
      <c s="30" t="s">
        <v>191</v>
      </c>
      <c s="31" t="s">
        <v>126</v>
      </c>
      <c s="32">
        <v>5957.494</v>
      </c>
      <c s="33">
        <v>0</v>
      </c>
      <c s="33">
        <f>ROUND(ROUND(H54,2)*ROUND(G54,3),2)</f>
      </c>
      <c s="31" t="s">
        <v>52</v>
      </c>
      <c r="O54">
        <f>(I54*21)/100</f>
      </c>
      <c t="s">
        <v>23</v>
      </c>
    </row>
    <row r="55" spans="1:5" ht="25.5">
      <c r="A55" s="34" t="s">
        <v>53</v>
      </c>
      <c r="E55" s="35" t="s">
        <v>192</v>
      </c>
    </row>
    <row r="56" spans="1:5" ht="127.5">
      <c r="A56" s="36" t="s">
        <v>55</v>
      </c>
      <c r="E56" s="37" t="s">
        <v>193</v>
      </c>
    </row>
    <row r="57" spans="1:5" ht="369.75">
      <c r="A57" t="s">
        <v>56</v>
      </c>
      <c r="E57" s="35" t="s">
        <v>194</v>
      </c>
    </row>
    <row r="58" spans="1:16" ht="12.75">
      <c r="A58" s="25" t="s">
        <v>47</v>
      </c>
      <c s="29" t="s">
        <v>94</v>
      </c>
      <c s="29" t="s">
        <v>195</v>
      </c>
      <c s="25" t="s">
        <v>49</v>
      </c>
      <c s="30" t="s">
        <v>196</v>
      </c>
      <c s="31" t="s">
        <v>126</v>
      </c>
      <c s="32">
        <v>2216.652</v>
      </c>
      <c s="33">
        <v>0</v>
      </c>
      <c s="33">
        <f>ROUND(ROUND(H58,2)*ROUND(G58,3),2)</f>
      </c>
      <c s="31" t="s">
        <v>52</v>
      </c>
      <c r="O58">
        <f>(I58*21)/100</f>
      </c>
      <c t="s">
        <v>23</v>
      </c>
    </row>
    <row r="59" spans="1:5" ht="12.75">
      <c r="A59" s="34" t="s">
        <v>53</v>
      </c>
      <c r="E59" s="35" t="s">
        <v>197</v>
      </c>
    </row>
    <row r="60" spans="1:5" ht="51">
      <c r="A60" s="36" t="s">
        <v>55</v>
      </c>
      <c r="E60" s="37" t="s">
        <v>157</v>
      </c>
    </row>
    <row r="61" spans="1:5" ht="306">
      <c r="A61" t="s">
        <v>56</v>
      </c>
      <c r="E61" s="35" t="s">
        <v>198</v>
      </c>
    </row>
    <row r="62" spans="1:16" ht="12.75">
      <c r="A62" s="25" t="s">
        <v>47</v>
      </c>
      <c s="29" t="s">
        <v>199</v>
      </c>
      <c s="29" t="s">
        <v>200</v>
      </c>
      <c s="25" t="s">
        <v>49</v>
      </c>
      <c s="30" t="s">
        <v>201</v>
      </c>
      <c s="31" t="s">
        <v>126</v>
      </c>
      <c s="32">
        <v>92.199</v>
      </c>
      <c s="33">
        <v>0</v>
      </c>
      <c s="33">
        <f>ROUND(ROUND(H62,2)*ROUND(G62,3),2)</f>
      </c>
      <c s="31" t="s">
        <v>52</v>
      </c>
      <c r="O62">
        <f>(I62*21)/100</f>
      </c>
      <c t="s">
        <v>23</v>
      </c>
    </row>
    <row r="63" spans="1:5" ht="12.75">
      <c r="A63" s="34" t="s">
        <v>53</v>
      </c>
      <c r="E63" s="35" t="s">
        <v>202</v>
      </c>
    </row>
    <row r="64" spans="1:5" ht="12.75">
      <c r="A64" s="36" t="s">
        <v>55</v>
      </c>
      <c r="E64" s="37" t="s">
        <v>203</v>
      </c>
    </row>
    <row r="65" spans="1:5" ht="318.75">
      <c r="A65" t="s">
        <v>56</v>
      </c>
      <c r="E65" s="35" t="s">
        <v>204</v>
      </c>
    </row>
    <row r="66" spans="1:16" ht="12.75">
      <c r="A66" s="25" t="s">
        <v>47</v>
      </c>
      <c s="29" t="s">
        <v>205</v>
      </c>
      <c s="29" t="s">
        <v>206</v>
      </c>
      <c s="25" t="s">
        <v>49</v>
      </c>
      <c s="30" t="s">
        <v>207</v>
      </c>
      <c s="31" t="s">
        <v>126</v>
      </c>
      <c s="32">
        <v>142.31</v>
      </c>
      <c s="33">
        <v>0</v>
      </c>
      <c s="33">
        <f>ROUND(ROUND(H66,2)*ROUND(G66,3),2)</f>
      </c>
      <c s="31" t="s">
        <v>52</v>
      </c>
      <c r="O66">
        <f>(I66*21)/100</f>
      </c>
      <c t="s">
        <v>23</v>
      </c>
    </row>
    <row r="67" spans="1:5" ht="12.75">
      <c r="A67" s="34" t="s">
        <v>53</v>
      </c>
      <c r="E67" s="35" t="s">
        <v>208</v>
      </c>
    </row>
    <row r="68" spans="1:5" ht="12.75">
      <c r="A68" s="36" t="s">
        <v>55</v>
      </c>
      <c r="E68" s="37" t="s">
        <v>209</v>
      </c>
    </row>
    <row r="69" spans="1:5" ht="318.75">
      <c r="A69" t="s">
        <v>56</v>
      </c>
      <c r="E69" s="35" t="s">
        <v>204</v>
      </c>
    </row>
    <row r="70" spans="1:16" ht="12.75">
      <c r="A70" s="25" t="s">
        <v>47</v>
      </c>
      <c s="29" t="s">
        <v>210</v>
      </c>
      <c s="29" t="s">
        <v>130</v>
      </c>
      <c s="25" t="s">
        <v>49</v>
      </c>
      <c s="30" t="s">
        <v>131</v>
      </c>
      <c s="31" t="s">
        <v>126</v>
      </c>
      <c s="32">
        <v>6192.003</v>
      </c>
      <c s="33">
        <v>0</v>
      </c>
      <c s="33">
        <f>ROUND(ROUND(H70,2)*ROUND(G70,3),2)</f>
      </c>
      <c s="31" t="s">
        <v>52</v>
      </c>
      <c r="O70">
        <f>(I70*21)/100</f>
      </c>
      <c t="s">
        <v>23</v>
      </c>
    </row>
    <row r="71" spans="1:5" ht="12.75">
      <c r="A71" s="34" t="s">
        <v>53</v>
      </c>
      <c r="E71" s="35" t="s">
        <v>211</v>
      </c>
    </row>
    <row r="72" spans="1:5" ht="153">
      <c r="A72" s="36" t="s">
        <v>55</v>
      </c>
      <c r="E72" s="37" t="s">
        <v>212</v>
      </c>
    </row>
    <row r="73" spans="1:5" ht="191.25">
      <c r="A73" t="s">
        <v>56</v>
      </c>
      <c r="E73" s="35" t="s">
        <v>213</v>
      </c>
    </row>
    <row r="74" spans="1:16" ht="12.75">
      <c r="A74" s="25" t="s">
        <v>47</v>
      </c>
      <c s="29" t="s">
        <v>214</v>
      </c>
      <c s="29" t="s">
        <v>215</v>
      </c>
      <c s="25" t="s">
        <v>49</v>
      </c>
      <c s="30" t="s">
        <v>216</v>
      </c>
      <c s="31" t="s">
        <v>126</v>
      </c>
      <c s="32">
        <v>2216.652</v>
      </c>
      <c s="33">
        <v>0</v>
      </c>
      <c s="33">
        <f>ROUND(ROUND(H74,2)*ROUND(G74,3),2)</f>
      </c>
      <c s="31" t="s">
        <v>52</v>
      </c>
      <c r="O74">
        <f>(I74*21)/100</f>
      </c>
      <c t="s">
        <v>23</v>
      </c>
    </row>
    <row r="75" spans="1:5" ht="12.75">
      <c r="A75" s="34" t="s">
        <v>53</v>
      </c>
      <c r="E75" s="35" t="s">
        <v>217</v>
      </c>
    </row>
    <row r="76" spans="1:5" ht="51">
      <c r="A76" s="36" t="s">
        <v>55</v>
      </c>
      <c r="E76" s="37" t="s">
        <v>157</v>
      </c>
    </row>
    <row r="77" spans="1:5" ht="267.75">
      <c r="A77" t="s">
        <v>56</v>
      </c>
      <c r="E77" s="35" t="s">
        <v>218</v>
      </c>
    </row>
    <row r="78" spans="1:16" ht="12.75">
      <c r="A78" s="25" t="s">
        <v>47</v>
      </c>
      <c s="29" t="s">
        <v>219</v>
      </c>
      <c s="29" t="s">
        <v>220</v>
      </c>
      <c s="25" t="s">
        <v>49</v>
      </c>
      <c s="30" t="s">
        <v>221</v>
      </c>
      <c s="31" t="s">
        <v>126</v>
      </c>
      <c s="32">
        <v>41.298</v>
      </c>
      <c s="33">
        <v>0</v>
      </c>
      <c s="33">
        <f>ROUND(ROUND(H78,2)*ROUND(G78,3),2)</f>
      </c>
      <c s="31" t="s">
        <v>52</v>
      </c>
      <c r="O78">
        <f>(I78*21)/100</f>
      </c>
      <c t="s">
        <v>23</v>
      </c>
    </row>
    <row r="79" spans="1:5" ht="12.75">
      <c r="A79" s="34" t="s">
        <v>53</v>
      </c>
      <c r="E79" s="35" t="s">
        <v>222</v>
      </c>
    </row>
    <row r="80" spans="1:5" ht="38.25">
      <c r="A80" s="36" t="s">
        <v>55</v>
      </c>
      <c r="E80" s="37" t="s">
        <v>223</v>
      </c>
    </row>
    <row r="81" spans="1:5" ht="280.5">
      <c r="A81" t="s">
        <v>56</v>
      </c>
      <c r="E81" s="35" t="s">
        <v>224</v>
      </c>
    </row>
    <row r="82" spans="1:16" ht="12.75">
      <c r="A82" s="25" t="s">
        <v>47</v>
      </c>
      <c s="29" t="s">
        <v>225</v>
      </c>
      <c s="29" t="s">
        <v>226</v>
      </c>
      <c s="25" t="s">
        <v>49</v>
      </c>
      <c s="30" t="s">
        <v>227</v>
      </c>
      <c s="31" t="s">
        <v>126</v>
      </c>
      <c s="32">
        <v>44.927</v>
      </c>
      <c s="33">
        <v>0</v>
      </c>
      <c s="33">
        <f>ROUND(ROUND(H82,2)*ROUND(G82,3),2)</f>
      </c>
      <c s="31" t="s">
        <v>52</v>
      </c>
      <c r="O82">
        <f>(I82*21)/100</f>
      </c>
      <c t="s">
        <v>23</v>
      </c>
    </row>
    <row r="83" spans="1:5" ht="12.75">
      <c r="A83" s="34" t="s">
        <v>53</v>
      </c>
      <c r="E83" s="35" t="s">
        <v>228</v>
      </c>
    </row>
    <row r="84" spans="1:5" ht="51">
      <c r="A84" s="36" t="s">
        <v>55</v>
      </c>
      <c r="E84" s="37" t="s">
        <v>229</v>
      </c>
    </row>
    <row r="85" spans="1:5" ht="242.25">
      <c r="A85" t="s">
        <v>56</v>
      </c>
      <c r="E85" s="35" t="s">
        <v>230</v>
      </c>
    </row>
    <row r="86" spans="1:16" ht="12.75">
      <c r="A86" s="25" t="s">
        <v>47</v>
      </c>
      <c s="29" t="s">
        <v>231</v>
      </c>
      <c s="29" t="s">
        <v>232</v>
      </c>
      <c s="25" t="s">
        <v>49</v>
      </c>
      <c s="30" t="s">
        <v>233</v>
      </c>
      <c s="31" t="s">
        <v>126</v>
      </c>
      <c s="32">
        <v>165.511</v>
      </c>
      <c s="33">
        <v>0</v>
      </c>
      <c s="33">
        <f>ROUND(ROUND(H86,2)*ROUND(G86,3),2)</f>
      </c>
      <c s="31" t="s">
        <v>52</v>
      </c>
      <c r="O86">
        <f>(I86*21)/100</f>
      </c>
      <c t="s">
        <v>23</v>
      </c>
    </row>
    <row r="87" spans="1:5" ht="25.5">
      <c r="A87" s="34" t="s">
        <v>53</v>
      </c>
      <c r="E87" s="35" t="s">
        <v>234</v>
      </c>
    </row>
    <row r="88" spans="1:5" ht="38.25">
      <c r="A88" s="36" t="s">
        <v>55</v>
      </c>
      <c r="E88" s="37" t="s">
        <v>235</v>
      </c>
    </row>
    <row r="89" spans="1:5" ht="229.5">
      <c r="A89" t="s">
        <v>56</v>
      </c>
      <c r="E89" s="35" t="s">
        <v>236</v>
      </c>
    </row>
    <row r="90" spans="1:18" ht="12.75" customHeight="1">
      <c r="A90" s="6" t="s">
        <v>45</v>
      </c>
      <c s="6"/>
      <c s="39" t="s">
        <v>23</v>
      </c>
      <c s="6"/>
      <c s="27" t="s">
        <v>93</v>
      </c>
      <c s="6"/>
      <c s="6"/>
      <c s="6"/>
      <c s="40">
        <f>0+Q90</f>
      </c>
      <c s="6"/>
      <c r="O90">
        <f>0+R90</f>
      </c>
      <c r="Q90">
        <f>0+I91+I95+I99+I103+I107+I111</f>
      </c>
      <c>
        <f>0+O91+O95+O99+O103+O107+O111</f>
      </c>
    </row>
    <row r="91" spans="1:16" ht="12.75">
      <c r="A91" s="25" t="s">
        <v>47</v>
      </c>
      <c s="29" t="s">
        <v>237</v>
      </c>
      <c s="29" t="s">
        <v>238</v>
      </c>
      <c s="25" t="s">
        <v>49</v>
      </c>
      <c s="30" t="s">
        <v>239</v>
      </c>
      <c s="31" t="s">
        <v>116</v>
      </c>
      <c s="32">
        <v>1499.35</v>
      </c>
      <c s="33">
        <v>0</v>
      </c>
      <c s="33">
        <f>ROUND(ROUND(H91,2)*ROUND(G91,3),2)</f>
      </c>
      <c s="31" t="s">
        <v>52</v>
      </c>
      <c r="O91">
        <f>(I91*21)/100</f>
      </c>
      <c t="s">
        <v>23</v>
      </c>
    </row>
    <row r="92" spans="1:5" ht="25.5">
      <c r="A92" s="34" t="s">
        <v>53</v>
      </c>
      <c r="E92" s="35" t="s">
        <v>240</v>
      </c>
    </row>
    <row r="93" spans="1:5" ht="38.25">
      <c r="A93" s="36" t="s">
        <v>55</v>
      </c>
      <c r="E93" s="37" t="s">
        <v>241</v>
      </c>
    </row>
    <row r="94" spans="1:5" ht="25.5">
      <c r="A94" t="s">
        <v>56</v>
      </c>
      <c r="E94" s="35" t="s">
        <v>242</v>
      </c>
    </row>
    <row r="95" spans="1:16" ht="12.75">
      <c r="A95" s="25" t="s">
        <v>47</v>
      </c>
      <c s="29" t="s">
        <v>243</v>
      </c>
      <c s="29" t="s">
        <v>244</v>
      </c>
      <c s="25" t="s">
        <v>49</v>
      </c>
      <c s="30" t="s">
        <v>245</v>
      </c>
      <c s="31" t="s">
        <v>142</v>
      </c>
      <c s="32">
        <v>599.74</v>
      </c>
      <c s="33">
        <v>0</v>
      </c>
      <c s="33">
        <f>ROUND(ROUND(H95,2)*ROUND(G95,3),2)</f>
      </c>
      <c s="31" t="s">
        <v>52</v>
      </c>
      <c r="O95">
        <f>(I95*21)/100</f>
      </c>
      <c t="s">
        <v>23</v>
      </c>
    </row>
    <row r="96" spans="1:5" ht="38.25">
      <c r="A96" s="34" t="s">
        <v>53</v>
      </c>
      <c r="E96" s="35" t="s">
        <v>246</v>
      </c>
    </row>
    <row r="97" spans="1:5" ht="38.25">
      <c r="A97" s="36" t="s">
        <v>55</v>
      </c>
      <c r="E97" s="37" t="s">
        <v>247</v>
      </c>
    </row>
    <row r="98" spans="1:5" ht="165.75">
      <c r="A98" t="s">
        <v>56</v>
      </c>
      <c r="E98" s="35" t="s">
        <v>248</v>
      </c>
    </row>
    <row r="99" spans="1:16" ht="12.75">
      <c r="A99" s="25" t="s">
        <v>47</v>
      </c>
      <c s="29" t="s">
        <v>249</v>
      </c>
      <c s="29" t="s">
        <v>250</v>
      </c>
      <c s="25" t="s">
        <v>29</v>
      </c>
      <c s="30" t="s">
        <v>251</v>
      </c>
      <c s="31" t="s">
        <v>116</v>
      </c>
      <c s="32">
        <v>89.6</v>
      </c>
      <c s="33">
        <v>0</v>
      </c>
      <c s="33">
        <f>ROUND(ROUND(H99,2)*ROUND(G99,3),2)</f>
      </c>
      <c s="31" t="s">
        <v>252</v>
      </c>
      <c r="O99">
        <f>(I99*21)/100</f>
      </c>
      <c t="s">
        <v>23</v>
      </c>
    </row>
    <row r="100" spans="1:5" ht="12.75">
      <c r="A100" s="34" t="s">
        <v>53</v>
      </c>
      <c r="E100" s="35" t="s">
        <v>253</v>
      </c>
    </row>
    <row r="101" spans="1:5" ht="25.5">
      <c r="A101" s="36" t="s">
        <v>55</v>
      </c>
      <c r="E101" s="37" t="s">
        <v>254</v>
      </c>
    </row>
    <row r="102" spans="1:5" ht="38.25">
      <c r="A102" t="s">
        <v>56</v>
      </c>
      <c r="E102" s="35" t="s">
        <v>255</v>
      </c>
    </row>
    <row r="103" spans="1:16" ht="12.75">
      <c r="A103" s="25" t="s">
        <v>47</v>
      </c>
      <c s="29" t="s">
        <v>256</v>
      </c>
      <c s="29" t="s">
        <v>250</v>
      </c>
      <c s="25" t="s">
        <v>23</v>
      </c>
      <c s="30" t="s">
        <v>251</v>
      </c>
      <c s="31" t="s">
        <v>116</v>
      </c>
      <c s="32">
        <v>117.36</v>
      </c>
      <c s="33">
        <v>0</v>
      </c>
      <c s="33">
        <f>ROUND(ROUND(H103,2)*ROUND(G103,3),2)</f>
      </c>
      <c s="31" t="s">
        <v>52</v>
      </c>
      <c r="O103">
        <f>(I103*21)/100</f>
      </c>
      <c t="s">
        <v>23</v>
      </c>
    </row>
    <row r="104" spans="1:5" ht="12.75">
      <c r="A104" s="34" t="s">
        <v>53</v>
      </c>
      <c r="E104" s="35" t="s">
        <v>257</v>
      </c>
    </row>
    <row r="105" spans="1:5" ht="25.5">
      <c r="A105" s="36" t="s">
        <v>55</v>
      </c>
      <c r="E105" s="37" t="s">
        <v>258</v>
      </c>
    </row>
    <row r="106" spans="1:5" ht="51">
      <c r="A106" t="s">
        <v>56</v>
      </c>
      <c r="E106" s="35" t="s">
        <v>259</v>
      </c>
    </row>
    <row r="107" spans="1:16" ht="12.75">
      <c r="A107" s="25" t="s">
        <v>47</v>
      </c>
      <c s="29" t="s">
        <v>260</v>
      </c>
      <c s="29" t="s">
        <v>261</v>
      </c>
      <c s="25" t="s">
        <v>49</v>
      </c>
      <c s="30" t="s">
        <v>262</v>
      </c>
      <c s="31" t="s">
        <v>116</v>
      </c>
      <c s="32">
        <v>3623.32</v>
      </c>
      <c s="33">
        <v>0</v>
      </c>
      <c s="33">
        <f>ROUND(ROUND(H107,2)*ROUND(G107,3),2)</f>
      </c>
      <c s="31" t="s">
        <v>52</v>
      </c>
      <c r="O107">
        <f>(I107*21)/100</f>
      </c>
      <c t="s">
        <v>23</v>
      </c>
    </row>
    <row r="108" spans="1:5" ht="25.5">
      <c r="A108" s="34" t="s">
        <v>53</v>
      </c>
      <c r="E108" s="35" t="s">
        <v>263</v>
      </c>
    </row>
    <row r="109" spans="1:5" ht="38.25">
      <c r="A109" s="36" t="s">
        <v>55</v>
      </c>
      <c r="E109" s="37" t="s">
        <v>264</v>
      </c>
    </row>
    <row r="110" spans="1:5" ht="102">
      <c r="A110" t="s">
        <v>56</v>
      </c>
      <c r="E110" s="35" t="s">
        <v>265</v>
      </c>
    </row>
    <row r="111" spans="1:16" ht="12.75">
      <c r="A111" s="25" t="s">
        <v>47</v>
      </c>
      <c s="29" t="s">
        <v>266</v>
      </c>
      <c s="29" t="s">
        <v>267</v>
      </c>
      <c s="25" t="s">
        <v>49</v>
      </c>
      <c s="30" t="s">
        <v>268</v>
      </c>
      <c s="31" t="s">
        <v>116</v>
      </c>
      <c s="32">
        <v>117.62</v>
      </c>
      <c s="33">
        <v>0</v>
      </c>
      <c s="33">
        <f>ROUND(ROUND(H111,2)*ROUND(G111,3),2)</f>
      </c>
      <c s="31" t="s">
        <v>52</v>
      </c>
      <c r="O111">
        <f>(I111*21)/100</f>
      </c>
      <c t="s">
        <v>23</v>
      </c>
    </row>
    <row r="112" spans="1:5" ht="25.5">
      <c r="A112" s="34" t="s">
        <v>53</v>
      </c>
      <c r="E112" s="35" t="s">
        <v>269</v>
      </c>
    </row>
    <row r="113" spans="1:5" ht="12.75">
      <c r="A113" s="36" t="s">
        <v>55</v>
      </c>
      <c r="E113" s="37" t="s">
        <v>270</v>
      </c>
    </row>
    <row r="114" spans="1:5" ht="102">
      <c r="A114" t="s">
        <v>56</v>
      </c>
      <c r="E114" s="35" t="s">
        <v>271</v>
      </c>
    </row>
    <row r="115" spans="1:18" ht="12.75" customHeight="1">
      <c r="A115" s="6" t="s">
        <v>45</v>
      </c>
      <c s="6"/>
      <c s="39" t="s">
        <v>33</v>
      </c>
      <c s="6"/>
      <c s="27" t="s">
        <v>272</v>
      </c>
      <c s="6"/>
      <c s="6"/>
      <c s="6"/>
      <c s="40">
        <f>0+Q115</f>
      </c>
      <c s="6"/>
      <c r="O115">
        <f>0+R115</f>
      </c>
      <c r="Q115">
        <f>0+I116+I120</f>
      </c>
      <c>
        <f>0+O116+O120</f>
      </c>
    </row>
    <row r="116" spans="1:16" ht="12.75">
      <c r="A116" s="25" t="s">
        <v>47</v>
      </c>
      <c s="29" t="s">
        <v>273</v>
      </c>
      <c s="29" t="s">
        <v>274</v>
      </c>
      <c s="25" t="s">
        <v>49</v>
      </c>
      <c s="30" t="s">
        <v>275</v>
      </c>
      <c s="31" t="s">
        <v>126</v>
      </c>
      <c s="32">
        <v>4.258</v>
      </c>
      <c s="33">
        <v>0</v>
      </c>
      <c s="33">
        <f>ROUND(ROUND(H116,2)*ROUND(G116,3),2)</f>
      </c>
      <c s="31" t="s">
        <v>52</v>
      </c>
      <c r="O116">
        <f>(I116*21)/100</f>
      </c>
      <c t="s">
        <v>23</v>
      </c>
    </row>
    <row r="117" spans="1:5" ht="25.5">
      <c r="A117" s="34" t="s">
        <v>53</v>
      </c>
      <c r="E117" s="35" t="s">
        <v>276</v>
      </c>
    </row>
    <row r="118" spans="1:5" ht="12.75">
      <c r="A118" s="36" t="s">
        <v>55</v>
      </c>
      <c r="E118" s="37" t="s">
        <v>49</v>
      </c>
    </row>
    <row r="119" spans="1:5" ht="369.75">
      <c r="A119" t="s">
        <v>56</v>
      </c>
      <c r="E119" s="35" t="s">
        <v>277</v>
      </c>
    </row>
    <row r="120" spans="1:16" ht="12.75">
      <c r="A120" s="25" t="s">
        <v>47</v>
      </c>
      <c s="29" t="s">
        <v>278</v>
      </c>
      <c s="29" t="s">
        <v>279</v>
      </c>
      <c s="25" t="s">
        <v>49</v>
      </c>
      <c s="30" t="s">
        <v>280</v>
      </c>
      <c s="31" t="s">
        <v>126</v>
      </c>
      <c s="32">
        <v>5.326</v>
      </c>
      <c s="33">
        <v>0</v>
      </c>
      <c s="33">
        <f>ROUND(ROUND(H120,2)*ROUND(G120,3),2)</f>
      </c>
      <c s="31" t="s">
        <v>52</v>
      </c>
      <c r="O120">
        <f>(I120*21)/100</f>
      </c>
      <c t="s">
        <v>23</v>
      </c>
    </row>
    <row r="121" spans="1:5" ht="25.5">
      <c r="A121" s="34" t="s">
        <v>53</v>
      </c>
      <c r="E121" s="35" t="s">
        <v>281</v>
      </c>
    </row>
    <row r="122" spans="1:5" ht="12.75">
      <c r="A122" s="36" t="s">
        <v>55</v>
      </c>
      <c r="E122" s="37" t="s">
        <v>49</v>
      </c>
    </row>
    <row r="123" spans="1:5" ht="38.25">
      <c r="A123" t="s">
        <v>56</v>
      </c>
      <c r="E123" s="35" t="s">
        <v>282</v>
      </c>
    </row>
    <row r="124" spans="1:18" ht="12.75" customHeight="1">
      <c r="A124" s="6" t="s">
        <v>45</v>
      </c>
      <c s="6"/>
      <c s="39" t="s">
        <v>35</v>
      </c>
      <c s="6"/>
      <c s="27" t="s">
        <v>283</v>
      </c>
      <c s="6"/>
      <c s="6"/>
      <c s="6"/>
      <c s="40">
        <f>0+Q124</f>
      </c>
      <c s="6"/>
      <c r="O124">
        <f>0+R124</f>
      </c>
      <c r="Q124">
        <f>0+I125+I129+I133+I137+I141+I145+I149+I153+I157+I161+I165+I169+I173+I177+I181+I185</f>
      </c>
      <c>
        <f>0+O125+O129+O133+O137+O141+O145+O149+O153+O157+O161+O165+O169+O173+O177+O181+O185</f>
      </c>
    </row>
    <row r="125" spans="1:16" ht="12.75">
      <c r="A125" s="25" t="s">
        <v>47</v>
      </c>
      <c s="29" t="s">
        <v>284</v>
      </c>
      <c s="29" t="s">
        <v>285</v>
      </c>
      <c s="25" t="s">
        <v>29</v>
      </c>
      <c s="30" t="s">
        <v>286</v>
      </c>
      <c s="31" t="s">
        <v>126</v>
      </c>
      <c s="32">
        <v>693.68</v>
      </c>
      <c s="33">
        <v>0</v>
      </c>
      <c s="33">
        <f>ROUND(ROUND(H125,2)*ROUND(G125,3),2)</f>
      </c>
      <c s="31" t="s">
        <v>52</v>
      </c>
      <c r="O125">
        <f>(I125*21)/100</f>
      </c>
      <c t="s">
        <v>23</v>
      </c>
    </row>
    <row r="126" spans="1:5" ht="25.5">
      <c r="A126" s="34" t="s">
        <v>53</v>
      </c>
      <c r="E126" s="35" t="s">
        <v>287</v>
      </c>
    </row>
    <row r="127" spans="1:5" ht="63.75">
      <c r="A127" s="36" t="s">
        <v>55</v>
      </c>
      <c r="E127" s="37" t="s">
        <v>288</v>
      </c>
    </row>
    <row r="128" spans="1:5" ht="127.5">
      <c r="A128" t="s">
        <v>56</v>
      </c>
      <c r="E128" s="35" t="s">
        <v>289</v>
      </c>
    </row>
    <row r="129" spans="1:16" ht="12.75">
      <c r="A129" s="25" t="s">
        <v>47</v>
      </c>
      <c s="29" t="s">
        <v>290</v>
      </c>
      <c s="29" t="s">
        <v>285</v>
      </c>
      <c s="25" t="s">
        <v>23</v>
      </c>
      <c s="30" t="s">
        <v>286</v>
      </c>
      <c s="31" t="s">
        <v>126</v>
      </c>
      <c s="32">
        <v>23.668</v>
      </c>
      <c s="33">
        <v>0</v>
      </c>
      <c s="33">
        <f>ROUND(ROUND(H129,2)*ROUND(G129,3),2)</f>
      </c>
      <c s="31" t="s">
        <v>52</v>
      </c>
      <c r="O129">
        <f>(I129*21)/100</f>
      </c>
      <c t="s">
        <v>23</v>
      </c>
    </row>
    <row r="130" spans="1:5" ht="25.5">
      <c r="A130" s="34" t="s">
        <v>53</v>
      </c>
      <c r="E130" s="35" t="s">
        <v>291</v>
      </c>
    </row>
    <row r="131" spans="1:5" ht="38.25">
      <c r="A131" s="36" t="s">
        <v>55</v>
      </c>
      <c r="E131" s="37" t="s">
        <v>292</v>
      </c>
    </row>
    <row r="132" spans="1:5" ht="127.5">
      <c r="A132" t="s">
        <v>56</v>
      </c>
      <c r="E132" s="35" t="s">
        <v>293</v>
      </c>
    </row>
    <row r="133" spans="1:16" ht="12.75">
      <c r="A133" s="25" t="s">
        <v>47</v>
      </c>
      <c s="29" t="s">
        <v>294</v>
      </c>
      <c s="29" t="s">
        <v>295</v>
      </c>
      <c s="25" t="s">
        <v>29</v>
      </c>
      <c s="30" t="s">
        <v>296</v>
      </c>
      <c s="31" t="s">
        <v>126</v>
      </c>
      <c s="32">
        <v>32.486</v>
      </c>
      <c s="33">
        <v>0</v>
      </c>
      <c s="33">
        <f>ROUND(ROUND(H133,2)*ROUND(G133,3),2)</f>
      </c>
      <c s="31" t="s">
        <v>52</v>
      </c>
      <c r="O133">
        <f>(I133*21)/100</f>
      </c>
      <c t="s">
        <v>23</v>
      </c>
    </row>
    <row r="134" spans="1:5" ht="25.5">
      <c r="A134" s="34" t="s">
        <v>53</v>
      </c>
      <c r="E134" s="35" t="s">
        <v>297</v>
      </c>
    </row>
    <row r="135" spans="1:5" ht="25.5">
      <c r="A135" s="36" t="s">
        <v>55</v>
      </c>
      <c r="E135" s="37" t="s">
        <v>298</v>
      </c>
    </row>
    <row r="136" spans="1:5" ht="51">
      <c r="A136" t="s">
        <v>56</v>
      </c>
      <c r="E136" s="35" t="s">
        <v>299</v>
      </c>
    </row>
    <row r="137" spans="1:16" ht="12.75">
      <c r="A137" s="25" t="s">
        <v>47</v>
      </c>
      <c s="29" t="s">
        <v>300</v>
      </c>
      <c s="29" t="s">
        <v>295</v>
      </c>
      <c s="25" t="s">
        <v>23</v>
      </c>
      <c s="30" t="s">
        <v>296</v>
      </c>
      <c s="31" t="s">
        <v>126</v>
      </c>
      <c s="32">
        <v>965.475</v>
      </c>
      <c s="33">
        <v>0</v>
      </c>
      <c s="33">
        <f>ROUND(ROUND(H137,2)*ROUND(G137,3),2)</f>
      </c>
      <c s="31" t="s">
        <v>52</v>
      </c>
      <c r="O137">
        <f>(I137*21)/100</f>
      </c>
      <c t="s">
        <v>23</v>
      </c>
    </row>
    <row r="138" spans="1:5" ht="25.5">
      <c r="A138" s="34" t="s">
        <v>53</v>
      </c>
      <c r="E138" s="35" t="s">
        <v>301</v>
      </c>
    </row>
    <row r="139" spans="1:5" ht="51">
      <c r="A139" s="36" t="s">
        <v>55</v>
      </c>
      <c r="E139" s="37" t="s">
        <v>302</v>
      </c>
    </row>
    <row r="140" spans="1:5" ht="51">
      <c r="A140" t="s">
        <v>56</v>
      </c>
      <c r="E140" s="35" t="s">
        <v>299</v>
      </c>
    </row>
    <row r="141" spans="1:16" ht="12.75">
      <c r="A141" s="25" t="s">
        <v>47</v>
      </c>
      <c s="29" t="s">
        <v>303</v>
      </c>
      <c s="29" t="s">
        <v>295</v>
      </c>
      <c s="25" t="s">
        <v>22</v>
      </c>
      <c s="30" t="s">
        <v>296</v>
      </c>
      <c s="31" t="s">
        <v>126</v>
      </c>
      <c s="32">
        <v>26.062</v>
      </c>
      <c s="33">
        <v>0</v>
      </c>
      <c s="33">
        <f>ROUND(ROUND(H141,2)*ROUND(G141,3),2)</f>
      </c>
      <c s="31" t="s">
        <v>52</v>
      </c>
      <c r="O141">
        <f>(I141*21)/100</f>
      </c>
      <c t="s">
        <v>23</v>
      </c>
    </row>
    <row r="142" spans="1:5" ht="25.5">
      <c r="A142" s="34" t="s">
        <v>53</v>
      </c>
      <c r="E142" s="35" t="s">
        <v>304</v>
      </c>
    </row>
    <row r="143" spans="1:5" ht="25.5">
      <c r="A143" s="36" t="s">
        <v>55</v>
      </c>
      <c r="E143" s="37" t="s">
        <v>305</v>
      </c>
    </row>
    <row r="144" spans="1:5" ht="51">
      <c r="A144" t="s">
        <v>56</v>
      </c>
      <c r="E144" s="35" t="s">
        <v>306</v>
      </c>
    </row>
    <row r="145" spans="1:16" ht="12.75">
      <c r="A145" s="25" t="s">
        <v>47</v>
      </c>
      <c s="29" t="s">
        <v>307</v>
      </c>
      <c s="29" t="s">
        <v>308</v>
      </c>
      <c s="25" t="s">
        <v>29</v>
      </c>
      <c s="30" t="s">
        <v>309</v>
      </c>
      <c s="31" t="s">
        <v>116</v>
      </c>
      <c s="32">
        <v>104.69</v>
      </c>
      <c s="33">
        <v>0</v>
      </c>
      <c s="33">
        <f>ROUND(ROUND(H145,2)*ROUND(G145,3),2)</f>
      </c>
      <c s="31" t="s">
        <v>52</v>
      </c>
      <c r="O145">
        <f>(I145*21)/100</f>
      </c>
      <c t="s">
        <v>23</v>
      </c>
    </row>
    <row r="146" spans="1:5" ht="25.5">
      <c r="A146" s="34" t="s">
        <v>53</v>
      </c>
      <c r="E146" s="35" t="s">
        <v>310</v>
      </c>
    </row>
    <row r="147" spans="1:5" ht="12.75">
      <c r="A147" s="36" t="s">
        <v>55</v>
      </c>
      <c r="E147" s="37" t="s">
        <v>311</v>
      </c>
    </row>
    <row r="148" spans="1:5" ht="51">
      <c r="A148" t="s">
        <v>56</v>
      </c>
      <c r="E148" s="35" t="s">
        <v>299</v>
      </c>
    </row>
    <row r="149" spans="1:16" ht="12.75">
      <c r="A149" s="25" t="s">
        <v>47</v>
      </c>
      <c s="29" t="s">
        <v>312</v>
      </c>
      <c s="29" t="s">
        <v>308</v>
      </c>
      <c s="25" t="s">
        <v>23</v>
      </c>
      <c s="30" t="s">
        <v>309</v>
      </c>
      <c s="31" t="s">
        <v>116</v>
      </c>
      <c s="32">
        <v>600</v>
      </c>
      <c s="33">
        <v>0</v>
      </c>
      <c s="33">
        <f>ROUND(ROUND(H149,2)*ROUND(G149,3),2)</f>
      </c>
      <c s="31" t="s">
        <v>52</v>
      </c>
      <c r="O149">
        <f>(I149*21)/100</f>
      </c>
      <c t="s">
        <v>23</v>
      </c>
    </row>
    <row r="150" spans="1:5" ht="12.75">
      <c r="A150" s="34" t="s">
        <v>53</v>
      </c>
      <c r="E150" s="35" t="s">
        <v>313</v>
      </c>
    </row>
    <row r="151" spans="1:5" ht="12.75">
      <c r="A151" s="36" t="s">
        <v>55</v>
      </c>
      <c r="E151" s="37" t="s">
        <v>314</v>
      </c>
    </row>
    <row r="152" spans="1:5" ht="51">
      <c r="A152" t="s">
        <v>56</v>
      </c>
      <c r="E152" s="35" t="s">
        <v>299</v>
      </c>
    </row>
    <row r="153" spans="1:16" ht="12.75">
      <c r="A153" s="25" t="s">
        <v>47</v>
      </c>
      <c s="29" t="s">
        <v>315</v>
      </c>
      <c s="29" t="s">
        <v>316</v>
      </c>
      <c s="25" t="s">
        <v>49</v>
      </c>
      <c s="30" t="s">
        <v>317</v>
      </c>
      <c s="31" t="s">
        <v>116</v>
      </c>
      <c s="32">
        <v>3779</v>
      </c>
      <c s="33">
        <v>0</v>
      </c>
      <c s="33">
        <f>ROUND(ROUND(H153,2)*ROUND(G153,3),2)</f>
      </c>
      <c s="31" t="s">
        <v>52</v>
      </c>
      <c r="O153">
        <f>(I153*21)/100</f>
      </c>
      <c t="s">
        <v>23</v>
      </c>
    </row>
    <row r="154" spans="1:5" ht="12.75">
      <c r="A154" s="34" t="s">
        <v>53</v>
      </c>
      <c r="E154" s="35" t="s">
        <v>318</v>
      </c>
    </row>
    <row r="155" spans="1:5" ht="63.75">
      <c r="A155" s="36" t="s">
        <v>55</v>
      </c>
      <c r="E155" s="37" t="s">
        <v>319</v>
      </c>
    </row>
    <row r="156" spans="1:5" ht="51">
      <c r="A156" t="s">
        <v>56</v>
      </c>
      <c r="E156" s="35" t="s">
        <v>320</v>
      </c>
    </row>
    <row r="157" spans="1:16" ht="12.75">
      <c r="A157" s="25" t="s">
        <v>47</v>
      </c>
      <c s="29" t="s">
        <v>321</v>
      </c>
      <c s="29" t="s">
        <v>322</v>
      </c>
      <c s="25" t="s">
        <v>49</v>
      </c>
      <c s="30" t="s">
        <v>323</v>
      </c>
      <c s="31" t="s">
        <v>116</v>
      </c>
      <c s="32">
        <v>3779</v>
      </c>
      <c s="33">
        <v>0</v>
      </c>
      <c s="33">
        <f>ROUND(ROUND(H157,2)*ROUND(G157,3),2)</f>
      </c>
      <c s="31" t="s">
        <v>52</v>
      </c>
      <c r="O157">
        <f>(I157*21)/100</f>
      </c>
      <c t="s">
        <v>23</v>
      </c>
    </row>
    <row r="158" spans="1:5" ht="12.75">
      <c r="A158" s="34" t="s">
        <v>53</v>
      </c>
      <c r="E158" s="35" t="s">
        <v>49</v>
      </c>
    </row>
    <row r="159" spans="1:5" ht="63.75">
      <c r="A159" s="36" t="s">
        <v>55</v>
      </c>
      <c r="E159" s="37" t="s">
        <v>324</v>
      </c>
    </row>
    <row r="160" spans="1:5" ht="51">
      <c r="A160" t="s">
        <v>56</v>
      </c>
      <c r="E160" s="35" t="s">
        <v>325</v>
      </c>
    </row>
    <row r="161" spans="1:16" ht="12.75">
      <c r="A161" s="25" t="s">
        <v>47</v>
      </c>
      <c s="29" t="s">
        <v>326</v>
      </c>
      <c s="29" t="s">
        <v>327</v>
      </c>
      <c s="25" t="s">
        <v>49</v>
      </c>
      <c s="30" t="s">
        <v>328</v>
      </c>
      <c s="31" t="s">
        <v>116</v>
      </c>
      <c s="32">
        <v>7558</v>
      </c>
      <c s="33">
        <v>0</v>
      </c>
      <c s="33">
        <f>ROUND(ROUND(H161,2)*ROUND(G161,3),2)</f>
      </c>
      <c s="31" t="s">
        <v>52</v>
      </c>
      <c r="O161">
        <f>(I161*21)/100</f>
      </c>
      <c t="s">
        <v>23</v>
      </c>
    </row>
    <row r="162" spans="1:5" ht="12.75">
      <c r="A162" s="34" t="s">
        <v>53</v>
      </c>
      <c r="E162" s="35" t="s">
        <v>318</v>
      </c>
    </row>
    <row r="163" spans="1:5" ht="63.75">
      <c r="A163" s="36" t="s">
        <v>55</v>
      </c>
      <c r="E163" s="37" t="s">
        <v>329</v>
      </c>
    </row>
    <row r="164" spans="1:5" ht="51">
      <c r="A164" t="s">
        <v>56</v>
      </c>
      <c r="E164" s="35" t="s">
        <v>320</v>
      </c>
    </row>
    <row r="165" spans="1:16" ht="12.75">
      <c r="A165" s="25" t="s">
        <v>47</v>
      </c>
      <c s="29" t="s">
        <v>330</v>
      </c>
      <c s="29" t="s">
        <v>331</v>
      </c>
      <c s="25" t="s">
        <v>49</v>
      </c>
      <c s="30" t="s">
        <v>332</v>
      </c>
      <c s="31" t="s">
        <v>116</v>
      </c>
      <c s="32">
        <v>3779</v>
      </c>
      <c s="33">
        <v>0</v>
      </c>
      <c s="33">
        <f>ROUND(ROUND(H165,2)*ROUND(G165,3),2)</f>
      </c>
      <c s="31" t="s">
        <v>52</v>
      </c>
      <c r="O165">
        <f>(I165*21)/100</f>
      </c>
      <c t="s">
        <v>23</v>
      </c>
    </row>
    <row r="166" spans="1:5" ht="25.5">
      <c r="A166" s="34" t="s">
        <v>53</v>
      </c>
      <c r="E166" s="35" t="s">
        <v>333</v>
      </c>
    </row>
    <row r="167" spans="1:5" ht="51">
      <c r="A167" s="36" t="s">
        <v>55</v>
      </c>
      <c r="E167" s="37" t="s">
        <v>334</v>
      </c>
    </row>
    <row r="168" spans="1:5" ht="140.25">
      <c r="A168" t="s">
        <v>56</v>
      </c>
      <c r="E168" s="35" t="s">
        <v>335</v>
      </c>
    </row>
    <row r="169" spans="1:16" ht="12.75">
      <c r="A169" s="25" t="s">
        <v>47</v>
      </c>
      <c s="29" t="s">
        <v>336</v>
      </c>
      <c s="29" t="s">
        <v>337</v>
      </c>
      <c s="25" t="s">
        <v>49</v>
      </c>
      <c s="30" t="s">
        <v>338</v>
      </c>
      <c s="31" t="s">
        <v>116</v>
      </c>
      <c s="32">
        <v>3779</v>
      </c>
      <c s="33">
        <v>0</v>
      </c>
      <c s="33">
        <f>ROUND(ROUND(H169,2)*ROUND(G169,3),2)</f>
      </c>
      <c s="31" t="s">
        <v>52</v>
      </c>
      <c r="O169">
        <f>(I169*21)/100</f>
      </c>
      <c t="s">
        <v>23</v>
      </c>
    </row>
    <row r="170" spans="1:5" ht="25.5">
      <c r="A170" s="34" t="s">
        <v>53</v>
      </c>
      <c r="E170" s="35" t="s">
        <v>339</v>
      </c>
    </row>
    <row r="171" spans="1:5" ht="51">
      <c r="A171" s="36" t="s">
        <v>55</v>
      </c>
      <c r="E171" s="37" t="s">
        <v>334</v>
      </c>
    </row>
    <row r="172" spans="1:5" ht="140.25">
      <c r="A172" t="s">
        <v>56</v>
      </c>
      <c r="E172" s="35" t="s">
        <v>340</v>
      </c>
    </row>
    <row r="173" spans="1:16" ht="12.75">
      <c r="A173" s="25" t="s">
        <v>47</v>
      </c>
      <c s="29" t="s">
        <v>341</v>
      </c>
      <c s="29" t="s">
        <v>342</v>
      </c>
      <c s="25" t="s">
        <v>49</v>
      </c>
      <c s="30" t="s">
        <v>343</v>
      </c>
      <c s="31" t="s">
        <v>116</v>
      </c>
      <c s="32">
        <v>3779</v>
      </c>
      <c s="33">
        <v>0</v>
      </c>
      <c s="33">
        <f>ROUND(ROUND(H173,2)*ROUND(G173,3),2)</f>
      </c>
      <c s="31" t="s">
        <v>52</v>
      </c>
      <c r="O173">
        <f>(I173*21)/100</f>
      </c>
      <c t="s">
        <v>23</v>
      </c>
    </row>
    <row r="174" spans="1:5" ht="25.5">
      <c r="A174" s="34" t="s">
        <v>53</v>
      </c>
      <c r="E174" s="35" t="s">
        <v>344</v>
      </c>
    </row>
    <row r="175" spans="1:5" ht="51">
      <c r="A175" s="36" t="s">
        <v>55</v>
      </c>
      <c r="E175" s="37" t="s">
        <v>334</v>
      </c>
    </row>
    <row r="176" spans="1:5" ht="140.25">
      <c r="A176" t="s">
        <v>56</v>
      </c>
      <c r="E176" s="35" t="s">
        <v>335</v>
      </c>
    </row>
    <row r="177" spans="1:16" ht="12.75">
      <c r="A177" s="25" t="s">
        <v>47</v>
      </c>
      <c s="29" t="s">
        <v>345</v>
      </c>
      <c s="29" t="s">
        <v>346</v>
      </c>
      <c s="25" t="s">
        <v>49</v>
      </c>
      <c s="30" t="s">
        <v>347</v>
      </c>
      <c s="31" t="s">
        <v>126</v>
      </c>
      <c s="32">
        <v>117.62</v>
      </c>
      <c s="33">
        <v>0</v>
      </c>
      <c s="33">
        <f>ROUND(ROUND(H177,2)*ROUND(G177,3),2)</f>
      </c>
      <c s="31" t="s">
        <v>52</v>
      </c>
      <c r="O177">
        <f>(I177*21)/100</f>
      </c>
      <c t="s">
        <v>23</v>
      </c>
    </row>
    <row r="178" spans="1:5" ht="38.25">
      <c r="A178" s="34" t="s">
        <v>53</v>
      </c>
      <c r="E178" s="35" t="s">
        <v>348</v>
      </c>
    </row>
    <row r="179" spans="1:5" ht="12.75">
      <c r="A179" s="36" t="s">
        <v>55</v>
      </c>
      <c r="E179" s="37" t="s">
        <v>349</v>
      </c>
    </row>
    <row r="180" spans="1:5" ht="140.25">
      <c r="A180" t="s">
        <v>56</v>
      </c>
      <c r="E180" s="35" t="s">
        <v>350</v>
      </c>
    </row>
    <row r="181" spans="1:16" ht="12.75">
      <c r="A181" s="25" t="s">
        <v>47</v>
      </c>
      <c s="29" t="s">
        <v>351</v>
      </c>
      <c s="29" t="s">
        <v>352</v>
      </c>
      <c s="25" t="s">
        <v>49</v>
      </c>
      <c s="30" t="s">
        <v>353</v>
      </c>
      <c s="31" t="s">
        <v>116</v>
      </c>
      <c s="32">
        <v>600</v>
      </c>
      <c s="33">
        <v>0</v>
      </c>
      <c s="33">
        <f>ROUND(ROUND(H181,2)*ROUND(G181,3),2)</f>
      </c>
      <c s="31" t="s">
        <v>52</v>
      </c>
      <c r="O181">
        <f>(I181*21)/100</f>
      </c>
      <c t="s">
        <v>23</v>
      </c>
    </row>
    <row r="182" spans="1:5" ht="25.5">
      <c r="A182" s="34" t="s">
        <v>53</v>
      </c>
      <c r="E182" s="35" t="s">
        <v>354</v>
      </c>
    </row>
    <row r="183" spans="1:5" ht="12.75">
      <c r="A183" s="36" t="s">
        <v>55</v>
      </c>
      <c r="E183" s="37" t="s">
        <v>355</v>
      </c>
    </row>
    <row r="184" spans="1:5" ht="153">
      <c r="A184" t="s">
        <v>56</v>
      </c>
      <c r="E184" s="35" t="s">
        <v>356</v>
      </c>
    </row>
    <row r="185" spans="1:16" ht="12.75">
      <c r="A185" s="25" t="s">
        <v>47</v>
      </c>
      <c s="29" t="s">
        <v>357</v>
      </c>
      <c s="29" t="s">
        <v>358</v>
      </c>
      <c s="25" t="s">
        <v>49</v>
      </c>
      <c s="30" t="s">
        <v>359</v>
      </c>
      <c s="31" t="s">
        <v>116</v>
      </c>
      <c s="32">
        <v>104.69</v>
      </c>
      <c s="33">
        <v>0</v>
      </c>
      <c s="33">
        <f>ROUND(ROUND(H185,2)*ROUND(G185,3),2)</f>
      </c>
      <c s="31" t="s">
        <v>52</v>
      </c>
      <c r="O185">
        <f>(I185*21)/100</f>
      </c>
      <c t="s">
        <v>23</v>
      </c>
    </row>
    <row r="186" spans="1:5" ht="25.5">
      <c r="A186" s="34" t="s">
        <v>53</v>
      </c>
      <c r="E186" s="35" t="s">
        <v>360</v>
      </c>
    </row>
    <row r="187" spans="1:5" ht="12.75">
      <c r="A187" s="36" t="s">
        <v>55</v>
      </c>
      <c r="E187" s="37" t="s">
        <v>361</v>
      </c>
    </row>
    <row r="188" spans="1:5" ht="153">
      <c r="A188" t="s">
        <v>56</v>
      </c>
      <c r="E188" s="35" t="s">
        <v>362</v>
      </c>
    </row>
    <row r="189" spans="1:18" ht="12.75" customHeight="1">
      <c r="A189" s="6" t="s">
        <v>45</v>
      </c>
      <c s="6"/>
      <c s="39" t="s">
        <v>77</v>
      </c>
      <c s="6"/>
      <c s="27" t="s">
        <v>363</v>
      </c>
      <c s="6"/>
      <c s="6"/>
      <c s="6"/>
      <c s="40">
        <f>0+Q189</f>
      </c>
      <c s="6"/>
      <c r="O189">
        <f>0+R189</f>
      </c>
      <c r="Q189">
        <f>0+I190+I194+I198+I202+I206+I210</f>
      </c>
      <c>
        <f>0+O190+O194+O198+O202+O206+O210</f>
      </c>
    </row>
    <row r="190" spans="1:16" ht="12.75">
      <c r="A190" s="25" t="s">
        <v>47</v>
      </c>
      <c s="29" t="s">
        <v>364</v>
      </c>
      <c s="29" t="s">
        <v>365</v>
      </c>
      <c s="25" t="s">
        <v>49</v>
      </c>
      <c s="30" t="s">
        <v>366</v>
      </c>
      <c s="31" t="s">
        <v>142</v>
      </c>
      <c s="32">
        <v>55.56</v>
      </c>
      <c s="33">
        <v>0</v>
      </c>
      <c s="33">
        <f>ROUND(ROUND(H190,2)*ROUND(G190,3),2)</f>
      </c>
      <c s="31" t="s">
        <v>52</v>
      </c>
      <c r="O190">
        <f>(I190*21)/100</f>
      </c>
      <c t="s">
        <v>23</v>
      </c>
    </row>
    <row r="191" spans="1:5" ht="12.75">
      <c r="A191" s="34" t="s">
        <v>53</v>
      </c>
      <c r="E191" s="35" t="s">
        <v>367</v>
      </c>
    </row>
    <row r="192" spans="1:5" ht="12.75">
      <c r="A192" s="36" t="s">
        <v>55</v>
      </c>
      <c r="E192" s="37" t="s">
        <v>49</v>
      </c>
    </row>
    <row r="193" spans="1:5" ht="255">
      <c r="A193" t="s">
        <v>56</v>
      </c>
      <c r="E193" s="35" t="s">
        <v>368</v>
      </c>
    </row>
    <row r="194" spans="1:16" ht="12.75">
      <c r="A194" s="25" t="s">
        <v>47</v>
      </c>
      <c s="29" t="s">
        <v>369</v>
      </c>
      <c s="29" t="s">
        <v>370</v>
      </c>
      <c s="25" t="s">
        <v>371</v>
      </c>
      <c s="30" t="s">
        <v>372</v>
      </c>
      <c s="31" t="s">
        <v>121</v>
      </c>
      <c s="32">
        <v>16</v>
      </c>
      <c s="33">
        <v>0</v>
      </c>
      <c s="33">
        <f>ROUND(ROUND(H194,2)*ROUND(G194,3),2)</f>
      </c>
      <c s="31" t="s">
        <v>52</v>
      </c>
      <c r="O194">
        <f>(I194*21)/100</f>
      </c>
      <c t="s">
        <v>23</v>
      </c>
    </row>
    <row r="195" spans="1:5" ht="38.25">
      <c r="A195" s="34" t="s">
        <v>53</v>
      </c>
      <c r="E195" s="35" t="s">
        <v>373</v>
      </c>
    </row>
    <row r="196" spans="1:5" ht="38.25">
      <c r="A196" s="36" t="s">
        <v>55</v>
      </c>
      <c r="E196" s="37" t="s">
        <v>374</v>
      </c>
    </row>
    <row r="197" spans="1:5" ht="76.5">
      <c r="A197" t="s">
        <v>56</v>
      </c>
      <c r="E197" s="35" t="s">
        <v>375</v>
      </c>
    </row>
    <row r="198" spans="1:16" ht="12.75">
      <c r="A198" s="25" t="s">
        <v>47</v>
      </c>
      <c s="29" t="s">
        <v>376</v>
      </c>
      <c s="29" t="s">
        <v>370</v>
      </c>
      <c s="25" t="s">
        <v>377</v>
      </c>
      <c s="30" t="s">
        <v>372</v>
      </c>
      <c s="31" t="s">
        <v>121</v>
      </c>
      <c s="32">
        <v>1</v>
      </c>
      <c s="33">
        <v>0</v>
      </c>
      <c s="33">
        <f>ROUND(ROUND(H198,2)*ROUND(G198,3),2)</f>
      </c>
      <c s="31" t="s">
        <v>52</v>
      </c>
      <c r="O198">
        <f>(I198*21)/100</f>
      </c>
      <c t="s">
        <v>23</v>
      </c>
    </row>
    <row r="199" spans="1:5" ht="38.25">
      <c r="A199" s="34" t="s">
        <v>53</v>
      </c>
      <c r="E199" s="35" t="s">
        <v>378</v>
      </c>
    </row>
    <row r="200" spans="1:5" ht="12.75">
      <c r="A200" s="36" t="s">
        <v>55</v>
      </c>
      <c r="E200" s="37" t="s">
        <v>379</v>
      </c>
    </row>
    <row r="201" spans="1:5" ht="76.5">
      <c r="A201" t="s">
        <v>56</v>
      </c>
      <c r="E201" s="35" t="s">
        <v>380</v>
      </c>
    </row>
    <row r="202" spans="1:16" ht="12.75">
      <c r="A202" s="25" t="s">
        <v>47</v>
      </c>
      <c s="29" t="s">
        <v>381</v>
      </c>
      <c s="29" t="s">
        <v>382</v>
      </c>
      <c s="25" t="s">
        <v>49</v>
      </c>
      <c s="30" t="s">
        <v>383</v>
      </c>
      <c s="31" t="s">
        <v>121</v>
      </c>
      <c s="32">
        <v>2</v>
      </c>
      <c s="33">
        <v>0</v>
      </c>
      <c s="33">
        <f>ROUND(ROUND(H202,2)*ROUND(G202,3),2)</f>
      </c>
      <c s="31" t="s">
        <v>52</v>
      </c>
      <c r="O202">
        <f>(I202*21)/100</f>
      </c>
      <c t="s">
        <v>23</v>
      </c>
    </row>
    <row r="203" spans="1:5" ht="12.75">
      <c r="A203" s="34" t="s">
        <v>53</v>
      </c>
      <c r="E203" s="35" t="s">
        <v>49</v>
      </c>
    </row>
    <row r="204" spans="1:5" ht="12.75">
      <c r="A204" s="36" t="s">
        <v>55</v>
      </c>
      <c r="E204" s="37" t="s">
        <v>49</v>
      </c>
    </row>
    <row r="205" spans="1:5" ht="25.5">
      <c r="A205" t="s">
        <v>56</v>
      </c>
      <c r="E205" s="35" t="s">
        <v>384</v>
      </c>
    </row>
    <row r="206" spans="1:16" ht="12.75">
      <c r="A206" s="25" t="s">
        <v>47</v>
      </c>
      <c s="29" t="s">
        <v>385</v>
      </c>
      <c s="29" t="s">
        <v>386</v>
      </c>
      <c s="25" t="s">
        <v>49</v>
      </c>
      <c s="30" t="s">
        <v>387</v>
      </c>
      <c s="31" t="s">
        <v>121</v>
      </c>
      <c s="32">
        <v>4</v>
      </c>
      <c s="33">
        <v>0</v>
      </c>
      <c s="33">
        <f>ROUND(ROUND(H206,2)*ROUND(G206,3),2)</f>
      </c>
      <c s="31" t="s">
        <v>52</v>
      </c>
      <c r="O206">
        <f>(I206*21)/100</f>
      </c>
      <c t="s">
        <v>23</v>
      </c>
    </row>
    <row r="207" spans="1:5" ht="12.75">
      <c r="A207" s="34" t="s">
        <v>53</v>
      </c>
      <c r="E207" s="35" t="s">
        <v>49</v>
      </c>
    </row>
    <row r="208" spans="1:5" ht="12.75">
      <c r="A208" s="36" t="s">
        <v>55</v>
      </c>
      <c r="E208" s="37" t="s">
        <v>49</v>
      </c>
    </row>
    <row r="209" spans="1:5" ht="25.5">
      <c r="A209" t="s">
        <v>56</v>
      </c>
      <c r="E209" s="35" t="s">
        <v>388</v>
      </c>
    </row>
    <row r="210" spans="1:16" ht="12.75">
      <c r="A210" s="25" t="s">
        <v>47</v>
      </c>
      <c s="29" t="s">
        <v>389</v>
      </c>
      <c s="29" t="s">
        <v>390</v>
      </c>
      <c s="25" t="s">
        <v>49</v>
      </c>
      <c s="30" t="s">
        <v>391</v>
      </c>
      <c s="31" t="s">
        <v>126</v>
      </c>
      <c s="32">
        <v>35.193</v>
      </c>
      <c s="33">
        <v>0</v>
      </c>
      <c s="33">
        <f>ROUND(ROUND(H210,2)*ROUND(G210,3),2)</f>
      </c>
      <c s="31" t="s">
        <v>52</v>
      </c>
      <c r="O210">
        <f>(I210*21)/100</f>
      </c>
      <c t="s">
        <v>23</v>
      </c>
    </row>
    <row r="211" spans="1:5" ht="25.5">
      <c r="A211" s="34" t="s">
        <v>53</v>
      </c>
      <c r="E211" s="35" t="s">
        <v>392</v>
      </c>
    </row>
    <row r="212" spans="1:5" ht="38.25">
      <c r="A212" s="36" t="s">
        <v>55</v>
      </c>
      <c r="E212" s="37" t="s">
        <v>393</v>
      </c>
    </row>
    <row r="213" spans="1:5" ht="369.75">
      <c r="A213" t="s">
        <v>56</v>
      </c>
      <c r="E213" s="35" t="s">
        <v>277</v>
      </c>
    </row>
    <row r="214" spans="1:18" ht="12.75" customHeight="1">
      <c r="A214" s="6" t="s">
        <v>45</v>
      </c>
      <c s="6"/>
      <c s="39" t="s">
        <v>40</v>
      </c>
      <c s="6"/>
      <c s="27" t="s">
        <v>139</v>
      </c>
      <c s="6"/>
      <c s="6"/>
      <c s="6"/>
      <c s="40">
        <f>0+Q214</f>
      </c>
      <c s="6"/>
      <c r="O214">
        <f>0+R214</f>
      </c>
      <c r="Q214">
        <f>0+I215+I219+I223+I227+I231+I235+I239+I243+I247+I251</f>
      </c>
      <c>
        <f>0+O215+O219+O223+O227+O231+O235+O239+O243+O247+O251</f>
      </c>
    </row>
    <row r="215" spans="1:16" ht="12.75">
      <c r="A215" s="25" t="s">
        <v>47</v>
      </c>
      <c s="29" t="s">
        <v>394</v>
      </c>
      <c s="29" t="s">
        <v>395</v>
      </c>
      <c s="25" t="s">
        <v>29</v>
      </c>
      <c s="30" t="s">
        <v>396</v>
      </c>
      <c s="31" t="s">
        <v>142</v>
      </c>
      <c s="32">
        <v>783.45</v>
      </c>
      <c s="33">
        <v>0</v>
      </c>
      <c s="33">
        <f>ROUND(ROUND(H215,2)*ROUND(G215,3),2)</f>
      </c>
      <c s="31" t="s">
        <v>52</v>
      </c>
      <c r="O215">
        <f>(I215*21)/100</f>
      </c>
      <c t="s">
        <v>23</v>
      </c>
    </row>
    <row r="216" spans="1:5" ht="25.5">
      <c r="A216" s="34" t="s">
        <v>53</v>
      </c>
      <c r="E216" s="35" t="s">
        <v>397</v>
      </c>
    </row>
    <row r="217" spans="1:5" ht="51">
      <c r="A217" s="36" t="s">
        <v>55</v>
      </c>
      <c r="E217" s="37" t="s">
        <v>398</v>
      </c>
    </row>
    <row r="218" spans="1:5" ht="51">
      <c r="A218" t="s">
        <v>56</v>
      </c>
      <c r="E218" s="35" t="s">
        <v>399</v>
      </c>
    </row>
    <row r="219" spans="1:16" ht="12.75">
      <c r="A219" s="25" t="s">
        <v>47</v>
      </c>
      <c s="29" t="s">
        <v>400</v>
      </c>
      <c s="29" t="s">
        <v>395</v>
      </c>
      <c s="25" t="s">
        <v>23</v>
      </c>
      <c s="30" t="s">
        <v>396</v>
      </c>
      <c s="31" t="s">
        <v>142</v>
      </c>
      <c s="32">
        <v>120.06</v>
      </c>
      <c s="33">
        <v>0</v>
      </c>
      <c s="33">
        <f>ROUND(ROUND(H219,2)*ROUND(G219,3),2)</f>
      </c>
      <c s="31" t="s">
        <v>52</v>
      </c>
      <c r="O219">
        <f>(I219*21)/100</f>
      </c>
      <c t="s">
        <v>23</v>
      </c>
    </row>
    <row r="220" spans="1:5" ht="25.5">
      <c r="A220" s="34" t="s">
        <v>53</v>
      </c>
      <c r="E220" s="35" t="s">
        <v>401</v>
      </c>
    </row>
    <row r="221" spans="1:5" ht="51">
      <c r="A221" s="36" t="s">
        <v>55</v>
      </c>
      <c r="E221" s="37" t="s">
        <v>402</v>
      </c>
    </row>
    <row r="222" spans="1:5" ht="51">
      <c r="A222" t="s">
        <v>56</v>
      </c>
      <c r="E222" s="35" t="s">
        <v>399</v>
      </c>
    </row>
    <row r="223" spans="1:16" ht="12.75">
      <c r="A223" s="25" t="s">
        <v>47</v>
      </c>
      <c s="29" t="s">
        <v>403</v>
      </c>
      <c s="29" t="s">
        <v>395</v>
      </c>
      <c s="25" t="s">
        <v>22</v>
      </c>
      <c s="30" t="s">
        <v>396</v>
      </c>
      <c s="31" t="s">
        <v>142</v>
      </c>
      <c s="32">
        <v>11</v>
      </c>
      <c s="33">
        <v>0</v>
      </c>
      <c s="33">
        <f>ROUND(ROUND(H223,2)*ROUND(G223,3),2)</f>
      </c>
      <c s="31" t="s">
        <v>52</v>
      </c>
      <c r="O223">
        <f>(I223*21)/100</f>
      </c>
      <c t="s">
        <v>23</v>
      </c>
    </row>
    <row r="224" spans="1:5" ht="25.5">
      <c r="A224" s="34" t="s">
        <v>53</v>
      </c>
      <c r="E224" s="35" t="s">
        <v>404</v>
      </c>
    </row>
    <row r="225" spans="1:5" ht="38.25">
      <c r="A225" s="36" t="s">
        <v>55</v>
      </c>
      <c r="E225" s="37" t="s">
        <v>405</v>
      </c>
    </row>
    <row r="226" spans="1:5" ht="51">
      <c r="A226" t="s">
        <v>56</v>
      </c>
      <c r="E226" s="35" t="s">
        <v>399</v>
      </c>
    </row>
    <row r="227" spans="1:16" ht="12.75">
      <c r="A227" s="25" t="s">
        <v>47</v>
      </c>
      <c s="29" t="s">
        <v>406</v>
      </c>
      <c s="29" t="s">
        <v>395</v>
      </c>
      <c s="25" t="s">
        <v>33</v>
      </c>
      <c s="30" t="s">
        <v>396</v>
      </c>
      <c s="31" t="s">
        <v>142</v>
      </c>
      <c s="32">
        <v>2</v>
      </c>
      <c s="33">
        <v>0</v>
      </c>
      <c s="33">
        <f>ROUND(ROUND(H227,2)*ROUND(G227,3),2)</f>
      </c>
      <c s="31" t="s">
        <v>52</v>
      </c>
      <c r="O227">
        <f>(I227*21)/100</f>
      </c>
      <c t="s">
        <v>23</v>
      </c>
    </row>
    <row r="228" spans="1:5" ht="25.5">
      <c r="A228" s="34" t="s">
        <v>53</v>
      </c>
      <c r="E228" s="35" t="s">
        <v>407</v>
      </c>
    </row>
    <row r="229" spans="1:5" ht="12.75">
      <c r="A229" s="36" t="s">
        <v>55</v>
      </c>
      <c r="E229" s="37" t="s">
        <v>408</v>
      </c>
    </row>
    <row r="230" spans="1:5" ht="51">
      <c r="A230" t="s">
        <v>56</v>
      </c>
      <c r="E230" s="35" t="s">
        <v>399</v>
      </c>
    </row>
    <row r="231" spans="1:16" ht="12.75">
      <c r="A231" s="25" t="s">
        <v>47</v>
      </c>
      <c s="29" t="s">
        <v>409</v>
      </c>
      <c s="29" t="s">
        <v>410</v>
      </c>
      <c s="25" t="s">
        <v>49</v>
      </c>
      <c s="30" t="s">
        <v>411</v>
      </c>
      <c s="31" t="s">
        <v>142</v>
      </c>
      <c s="32">
        <v>22</v>
      </c>
      <c s="33">
        <v>0</v>
      </c>
      <c s="33">
        <f>ROUND(ROUND(H231,2)*ROUND(G231,3),2)</f>
      </c>
      <c s="31" t="s">
        <v>52</v>
      </c>
      <c r="O231">
        <f>(I231*21)/100</f>
      </c>
      <c t="s">
        <v>23</v>
      </c>
    </row>
    <row r="232" spans="1:5" ht="25.5">
      <c r="A232" s="34" t="s">
        <v>53</v>
      </c>
      <c r="E232" s="35" t="s">
        <v>412</v>
      </c>
    </row>
    <row r="233" spans="1:5" ht="12.75">
      <c r="A233" s="36" t="s">
        <v>55</v>
      </c>
      <c r="E233" s="37" t="s">
        <v>413</v>
      </c>
    </row>
    <row r="234" spans="1:5" ht="51">
      <c r="A234" t="s">
        <v>56</v>
      </c>
      <c r="E234" s="35" t="s">
        <v>399</v>
      </c>
    </row>
    <row r="235" spans="1:16" ht="12.75">
      <c r="A235" s="25" t="s">
        <v>47</v>
      </c>
      <c s="29" t="s">
        <v>414</v>
      </c>
      <c s="29" t="s">
        <v>415</v>
      </c>
      <c s="25" t="s">
        <v>49</v>
      </c>
      <c s="30" t="s">
        <v>416</v>
      </c>
      <c s="31" t="s">
        <v>142</v>
      </c>
      <c s="32">
        <v>1127.46</v>
      </c>
      <c s="33">
        <v>0</v>
      </c>
      <c s="33">
        <f>ROUND(ROUND(H235,2)*ROUND(G235,3),2)</f>
      </c>
      <c s="31" t="s">
        <v>52</v>
      </c>
      <c r="O235">
        <f>(I235*21)/100</f>
      </c>
      <c t="s">
        <v>23</v>
      </c>
    </row>
    <row r="236" spans="1:5" ht="25.5">
      <c r="A236" s="34" t="s">
        <v>53</v>
      </c>
      <c r="E236" s="35" t="s">
        <v>417</v>
      </c>
    </row>
    <row r="237" spans="1:5" ht="114.75">
      <c r="A237" s="36" t="s">
        <v>55</v>
      </c>
      <c r="E237" s="37" t="s">
        <v>418</v>
      </c>
    </row>
    <row r="238" spans="1:5" ht="25.5">
      <c r="A238" t="s">
        <v>56</v>
      </c>
      <c r="E238" s="35" t="s">
        <v>419</v>
      </c>
    </row>
    <row r="239" spans="1:16" ht="12.75">
      <c r="A239" s="25" t="s">
        <v>47</v>
      </c>
      <c s="29" t="s">
        <v>420</v>
      </c>
      <c s="29" t="s">
        <v>421</v>
      </c>
      <c s="25" t="s">
        <v>49</v>
      </c>
      <c s="30" t="s">
        <v>422</v>
      </c>
      <c s="31" t="s">
        <v>142</v>
      </c>
      <c s="32">
        <v>1127.46</v>
      </c>
      <c s="33">
        <v>0</v>
      </c>
      <c s="33">
        <f>ROUND(ROUND(H239,2)*ROUND(G239,3),2)</f>
      </c>
      <c s="31" t="s">
        <v>52</v>
      </c>
      <c r="O239">
        <f>(I239*21)/100</f>
      </c>
      <c t="s">
        <v>23</v>
      </c>
    </row>
    <row r="240" spans="1:5" ht="25.5">
      <c r="A240" s="34" t="s">
        <v>53</v>
      </c>
      <c r="E240" s="35" t="s">
        <v>423</v>
      </c>
    </row>
    <row r="241" spans="1:5" ht="114.75">
      <c r="A241" s="36" t="s">
        <v>55</v>
      </c>
      <c r="E241" s="37" t="s">
        <v>424</v>
      </c>
    </row>
    <row r="242" spans="1:5" ht="38.25">
      <c r="A242" t="s">
        <v>56</v>
      </c>
      <c r="E242" s="35" t="s">
        <v>425</v>
      </c>
    </row>
    <row r="243" spans="1:16" ht="25.5">
      <c r="A243" s="25" t="s">
        <v>47</v>
      </c>
      <c s="29" t="s">
        <v>426</v>
      </c>
      <c s="29" t="s">
        <v>427</v>
      </c>
      <c s="25" t="s">
        <v>49</v>
      </c>
      <c s="30" t="s">
        <v>428</v>
      </c>
      <c s="31" t="s">
        <v>142</v>
      </c>
      <c s="32">
        <v>130</v>
      </c>
      <c s="33">
        <v>0</v>
      </c>
      <c s="33">
        <f>ROUND(ROUND(H243,2)*ROUND(G243,3),2)</f>
      </c>
      <c s="31" t="s">
        <v>52</v>
      </c>
      <c r="O243">
        <f>(I243*21)/100</f>
      </c>
      <c t="s">
        <v>23</v>
      </c>
    </row>
    <row r="244" spans="1:5" ht="12.75">
      <c r="A244" s="34" t="s">
        <v>53</v>
      </c>
      <c r="E244" s="35" t="s">
        <v>49</v>
      </c>
    </row>
    <row r="245" spans="1:5" ht="12.75">
      <c r="A245" s="36" t="s">
        <v>55</v>
      </c>
      <c r="E245" s="37" t="s">
        <v>49</v>
      </c>
    </row>
    <row r="246" spans="1:5" ht="76.5">
      <c r="A246" t="s">
        <v>56</v>
      </c>
      <c r="E246" s="35" t="s">
        <v>429</v>
      </c>
    </row>
    <row r="247" spans="1:16" ht="12.75">
      <c r="A247" s="25" t="s">
        <v>47</v>
      </c>
      <c s="29" t="s">
        <v>430</v>
      </c>
      <c s="29" t="s">
        <v>431</v>
      </c>
      <c s="25" t="s">
        <v>49</v>
      </c>
      <c s="30" t="s">
        <v>432</v>
      </c>
      <c s="31" t="s">
        <v>126</v>
      </c>
      <c s="32">
        <v>0.5</v>
      </c>
      <c s="33">
        <v>0</v>
      </c>
      <c s="33">
        <f>ROUND(ROUND(H247,2)*ROUND(G247,3),2)</f>
      </c>
      <c s="31" t="s">
        <v>52</v>
      </c>
      <c r="O247">
        <f>(I247*21)/100</f>
      </c>
      <c t="s">
        <v>23</v>
      </c>
    </row>
    <row r="248" spans="1:5" ht="12.75">
      <c r="A248" s="34" t="s">
        <v>53</v>
      </c>
      <c r="E248" s="35" t="s">
        <v>49</v>
      </c>
    </row>
    <row r="249" spans="1:5" ht="25.5">
      <c r="A249" s="36" t="s">
        <v>55</v>
      </c>
      <c r="E249" s="37" t="s">
        <v>433</v>
      </c>
    </row>
    <row r="250" spans="1:5" ht="229.5">
      <c r="A250" t="s">
        <v>56</v>
      </c>
      <c r="E250" s="35" t="s">
        <v>434</v>
      </c>
    </row>
    <row r="251" spans="1:16" ht="12.75">
      <c r="A251" s="25" t="s">
        <v>47</v>
      </c>
      <c s="29" t="s">
        <v>435</v>
      </c>
      <c s="29" t="s">
        <v>436</v>
      </c>
      <c s="25" t="s">
        <v>49</v>
      </c>
      <c s="30" t="s">
        <v>437</v>
      </c>
      <c s="31" t="s">
        <v>121</v>
      </c>
      <c s="32">
        <v>7</v>
      </c>
      <c s="33">
        <v>0</v>
      </c>
      <c s="33">
        <f>ROUND(ROUND(H251,2)*ROUND(G251,3),2)</f>
      </c>
      <c s="31" t="s">
        <v>52</v>
      </c>
      <c r="O251">
        <f>(I251*21)/100</f>
      </c>
      <c t="s">
        <v>23</v>
      </c>
    </row>
    <row r="252" spans="1:5" ht="25.5">
      <c r="A252" s="34" t="s">
        <v>53</v>
      </c>
      <c r="E252" s="35" t="s">
        <v>438</v>
      </c>
    </row>
    <row r="253" spans="1:5" ht="51">
      <c r="A253" s="36" t="s">
        <v>55</v>
      </c>
      <c r="E253" s="37" t="s">
        <v>439</v>
      </c>
    </row>
    <row r="254" spans="1:5" ht="89.25">
      <c r="A254" t="s">
        <v>56</v>
      </c>
      <c r="E254" s="35" t="s">
        <v>440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3583</v>
      </c>
      <c s="41">
        <f>0+I8+I33</f>
      </c>
      <c s="10"/>
      <c r="O3" t="s">
        <v>19</v>
      </c>
      <c t="s">
        <v>23</v>
      </c>
    </row>
    <row r="4" spans="1:16" ht="15" customHeight="1">
      <c r="A4" t="s">
        <v>17</v>
      </c>
      <c s="16" t="s">
        <v>18</v>
      </c>
      <c s="17" t="s">
        <v>3583</v>
      </c>
      <c s="6"/>
      <c s="18" t="s">
        <v>3584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f>
      </c>
      <c>
        <f>0+O9+O13+O17+O21+O25+O29</f>
      </c>
    </row>
    <row r="9" spans="1:16" ht="12.75">
      <c r="A9" s="25" t="s">
        <v>47</v>
      </c>
      <c s="29" t="s">
        <v>29</v>
      </c>
      <c s="29" t="s">
        <v>3585</v>
      </c>
      <c s="25" t="s">
        <v>49</v>
      </c>
      <c s="30" t="s">
        <v>3586</v>
      </c>
      <c s="31" t="s">
        <v>126</v>
      </c>
      <c s="32">
        <v>9</v>
      </c>
      <c s="33">
        <v>0</v>
      </c>
      <c s="33">
        <f>ROUND(ROUND(H9,2)*ROUND(G9,3),2)</f>
      </c>
      <c s="31" t="s">
        <v>52</v>
      </c>
      <c r="O9">
        <f>(I9*21)/100</f>
      </c>
      <c t="s">
        <v>23</v>
      </c>
    </row>
    <row r="10" spans="1:5" ht="12.75">
      <c r="A10" s="34" t="s">
        <v>53</v>
      </c>
      <c r="E10" s="35" t="s">
        <v>49</v>
      </c>
    </row>
    <row r="11" spans="1:5" ht="12.75">
      <c r="A11" s="36" t="s">
        <v>55</v>
      </c>
      <c r="E11" s="37" t="s">
        <v>3587</v>
      </c>
    </row>
    <row r="12" spans="1:5" ht="12.75">
      <c r="A12" t="s">
        <v>56</v>
      </c>
      <c r="E12" s="35" t="s">
        <v>49</v>
      </c>
    </row>
    <row r="13" spans="1:16" ht="12.75">
      <c r="A13" s="25" t="s">
        <v>47</v>
      </c>
      <c s="29" t="s">
        <v>23</v>
      </c>
      <c s="29" t="s">
        <v>3588</v>
      </c>
      <c s="25" t="s">
        <v>49</v>
      </c>
      <c s="30" t="s">
        <v>3589</v>
      </c>
      <c s="31" t="s">
        <v>126</v>
      </c>
      <c s="32">
        <v>1</v>
      </c>
      <c s="33">
        <v>0</v>
      </c>
      <c s="33">
        <f>ROUND(ROUND(H13,2)*ROUND(G13,3),2)</f>
      </c>
      <c s="31" t="s">
        <v>52</v>
      </c>
      <c r="O13">
        <f>(I13*21)/100</f>
      </c>
      <c t="s">
        <v>23</v>
      </c>
    </row>
    <row r="14" spans="1:5" ht="12.75">
      <c r="A14" s="34" t="s">
        <v>53</v>
      </c>
      <c r="E14" s="35" t="s">
        <v>49</v>
      </c>
    </row>
    <row r="15" spans="1:5" ht="12.75">
      <c r="A15" s="36" t="s">
        <v>55</v>
      </c>
      <c r="E15" s="37" t="s">
        <v>3590</v>
      </c>
    </row>
    <row r="16" spans="1:5" ht="63.75">
      <c r="A16" t="s">
        <v>56</v>
      </c>
      <c r="E16" s="35" t="s">
        <v>163</v>
      </c>
    </row>
    <row r="17" spans="1:16" ht="12.75">
      <c r="A17" s="25" t="s">
        <v>47</v>
      </c>
      <c s="29" t="s">
        <v>22</v>
      </c>
      <c s="29" t="s">
        <v>3591</v>
      </c>
      <c s="25" t="s">
        <v>49</v>
      </c>
      <c s="30" t="s">
        <v>3592</v>
      </c>
      <c s="31" t="s">
        <v>126</v>
      </c>
      <c s="32">
        <v>24</v>
      </c>
      <c s="33">
        <v>0</v>
      </c>
      <c s="33">
        <f>ROUND(ROUND(H17,2)*ROUND(G17,3),2)</f>
      </c>
      <c s="31" t="s">
        <v>52</v>
      </c>
      <c r="O17">
        <f>(I17*21)/100</f>
      </c>
      <c t="s">
        <v>23</v>
      </c>
    </row>
    <row r="18" spans="1:5" ht="12.75">
      <c r="A18" s="34" t="s">
        <v>53</v>
      </c>
      <c r="E18" s="35" t="s">
        <v>49</v>
      </c>
    </row>
    <row r="19" spans="1:5" ht="12.75">
      <c r="A19" s="36" t="s">
        <v>55</v>
      </c>
      <c r="E19" s="37" t="s">
        <v>3590</v>
      </c>
    </row>
    <row r="20" spans="1:5" ht="12.75">
      <c r="A20" t="s">
        <v>56</v>
      </c>
      <c r="E20" s="35" t="s">
        <v>49</v>
      </c>
    </row>
    <row r="21" spans="1:16" ht="12.75">
      <c r="A21" s="25" t="s">
        <v>47</v>
      </c>
      <c s="29" t="s">
        <v>33</v>
      </c>
      <c s="29" t="s">
        <v>3593</v>
      </c>
      <c s="25" t="s">
        <v>49</v>
      </c>
      <c s="30" t="s">
        <v>3594</v>
      </c>
      <c s="31" t="s">
        <v>126</v>
      </c>
      <c s="32">
        <v>24</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3595</v>
      </c>
      <c s="25" t="s">
        <v>49</v>
      </c>
      <c s="30" t="s">
        <v>3596</v>
      </c>
      <c s="31" t="s">
        <v>126</v>
      </c>
      <c s="32">
        <v>1</v>
      </c>
      <c s="33">
        <v>0</v>
      </c>
      <c s="33">
        <f>ROUND(ROUND(H25,2)*ROUND(G25,3),2)</f>
      </c>
      <c s="31" t="s">
        <v>52</v>
      </c>
      <c r="O25">
        <f>(I25*21)/100</f>
      </c>
      <c t="s">
        <v>23</v>
      </c>
    </row>
    <row r="26" spans="1:5" ht="12.75">
      <c r="A26" s="34" t="s">
        <v>53</v>
      </c>
      <c r="E26" s="35" t="s">
        <v>49</v>
      </c>
    </row>
    <row r="27" spans="1:5" ht="12.75">
      <c r="A27" s="36" t="s">
        <v>55</v>
      </c>
      <c r="E27" s="37" t="s">
        <v>3597</v>
      </c>
    </row>
    <row r="28" spans="1:5" ht="12.75">
      <c r="A28" t="s">
        <v>56</v>
      </c>
      <c r="E28" s="35" t="s">
        <v>49</v>
      </c>
    </row>
    <row r="29" spans="1:16" ht="12.75">
      <c r="A29" s="25" t="s">
        <v>47</v>
      </c>
      <c s="29" t="s">
        <v>37</v>
      </c>
      <c s="29" t="s">
        <v>3598</v>
      </c>
      <c s="25" t="s">
        <v>49</v>
      </c>
      <c s="30" t="s">
        <v>3599</v>
      </c>
      <c s="31" t="s">
        <v>126</v>
      </c>
      <c s="32">
        <v>3</v>
      </c>
      <c s="33">
        <v>0</v>
      </c>
      <c s="33">
        <f>ROUND(ROUND(H29,2)*ROUND(G29,3),2)</f>
      </c>
      <c s="31" t="s">
        <v>52</v>
      </c>
      <c r="O29">
        <f>(I29*21)/100</f>
      </c>
      <c t="s">
        <v>23</v>
      </c>
    </row>
    <row r="30" spans="1:5" ht="12.75">
      <c r="A30" s="34" t="s">
        <v>53</v>
      </c>
      <c r="E30" s="35" t="s">
        <v>49</v>
      </c>
    </row>
    <row r="31" spans="1:5" ht="12.75">
      <c r="A31" s="36" t="s">
        <v>55</v>
      </c>
      <c r="E31" s="37" t="s">
        <v>3600</v>
      </c>
    </row>
    <row r="32" spans="1:5" ht="12.75">
      <c r="A32" t="s">
        <v>56</v>
      </c>
      <c r="E32" s="35" t="s">
        <v>49</v>
      </c>
    </row>
    <row r="33" spans="1:18" ht="12.75" customHeight="1">
      <c r="A33" s="6" t="s">
        <v>45</v>
      </c>
      <c s="6"/>
      <c s="39" t="s">
        <v>73</v>
      </c>
      <c s="6"/>
      <c s="27" t="s">
        <v>3601</v>
      </c>
      <c s="6"/>
      <c s="6"/>
      <c s="6"/>
      <c s="40">
        <f>0+Q33</f>
      </c>
      <c s="6"/>
      <c r="O33">
        <f>0+R33</f>
      </c>
      <c r="Q33">
        <f>0+I34+I38+I42+I46+I50+I54+I58+I62+I66+I70+I74+I78+I82+I86+I90+I94</f>
      </c>
      <c>
        <f>0+O34+O38+O42+O46+O50+O54+O58+O62+O66+O70+O74+O78+O82+O86+O90+O94</f>
      </c>
    </row>
    <row r="34" spans="1:16" ht="12.75">
      <c r="A34" s="25" t="s">
        <v>47</v>
      </c>
      <c s="29" t="s">
        <v>73</v>
      </c>
      <c s="29" t="s">
        <v>3602</v>
      </c>
      <c s="25" t="s">
        <v>49</v>
      </c>
      <c s="30" t="s">
        <v>3603</v>
      </c>
      <c s="31" t="s">
        <v>121</v>
      </c>
      <c s="32">
        <v>2</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3604</v>
      </c>
      <c s="25" t="s">
        <v>49</v>
      </c>
      <c s="30" t="s">
        <v>3605</v>
      </c>
      <c s="31" t="s">
        <v>3606</v>
      </c>
      <c s="32">
        <v>12</v>
      </c>
      <c s="33">
        <v>0</v>
      </c>
      <c s="33">
        <f>ROUND(ROUND(H38,2)*ROUND(G38,3),2)</f>
      </c>
      <c s="31" t="s">
        <v>52</v>
      </c>
      <c r="O38">
        <f>(I38*21)/100</f>
      </c>
      <c t="s">
        <v>23</v>
      </c>
    </row>
    <row r="39" spans="1:5" ht="12.75">
      <c r="A39" s="34" t="s">
        <v>53</v>
      </c>
      <c r="E39" s="35" t="s">
        <v>49</v>
      </c>
    </row>
    <row r="40" spans="1:5" ht="12.75">
      <c r="A40" s="36" t="s">
        <v>55</v>
      </c>
      <c r="E40" s="37" t="s">
        <v>3607</v>
      </c>
    </row>
    <row r="41" spans="1:5" ht="12.75">
      <c r="A41" t="s">
        <v>56</v>
      </c>
      <c r="E41" s="35" t="s">
        <v>49</v>
      </c>
    </row>
    <row r="42" spans="1:16" ht="12.75">
      <c r="A42" s="25" t="s">
        <v>47</v>
      </c>
      <c s="29" t="s">
        <v>40</v>
      </c>
      <c s="29" t="s">
        <v>3608</v>
      </c>
      <c s="25" t="s">
        <v>49</v>
      </c>
      <c s="30" t="s">
        <v>3609</v>
      </c>
      <c s="31" t="s">
        <v>3606</v>
      </c>
      <c s="32">
        <v>12</v>
      </c>
      <c s="33">
        <v>0</v>
      </c>
      <c s="33">
        <f>ROUND(ROUND(H42,2)*ROUND(G42,3),2)</f>
      </c>
      <c s="31" t="s">
        <v>52</v>
      </c>
      <c r="O42">
        <f>(I42*21)/100</f>
      </c>
      <c t="s">
        <v>23</v>
      </c>
    </row>
    <row r="43" spans="1:5" ht="12.75">
      <c r="A43" s="34" t="s">
        <v>53</v>
      </c>
      <c r="E43" s="35" t="s">
        <v>49</v>
      </c>
    </row>
    <row r="44" spans="1:5" ht="12.75">
      <c r="A44" s="36" t="s">
        <v>55</v>
      </c>
      <c r="E44" s="37" t="s">
        <v>3610</v>
      </c>
    </row>
    <row r="45" spans="1:5" ht="12.75">
      <c r="A45" t="s">
        <v>56</v>
      </c>
      <c r="E45" s="35" t="s">
        <v>49</v>
      </c>
    </row>
    <row r="46" spans="1:16" ht="12.75">
      <c r="A46" s="25" t="s">
        <v>47</v>
      </c>
      <c s="29" t="s">
        <v>42</v>
      </c>
      <c s="29" t="s">
        <v>3611</v>
      </c>
      <c s="25" t="s">
        <v>49</v>
      </c>
      <c s="30" t="s">
        <v>3612</v>
      </c>
      <c s="31" t="s">
        <v>3606</v>
      </c>
      <c s="32">
        <v>31</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3613</v>
      </c>
      <c s="25" t="s">
        <v>49</v>
      </c>
      <c s="30" t="s">
        <v>3614</v>
      </c>
      <c s="31" t="s">
        <v>121</v>
      </c>
      <c s="32">
        <v>1</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3615</v>
      </c>
      <c s="25" t="s">
        <v>49</v>
      </c>
      <c s="30" t="s">
        <v>3616</v>
      </c>
      <c s="31" t="s">
        <v>121</v>
      </c>
      <c s="32">
        <v>10</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3617</v>
      </c>
      <c s="25" t="s">
        <v>49</v>
      </c>
      <c s="30" t="s">
        <v>3618</v>
      </c>
      <c s="31" t="s">
        <v>3606</v>
      </c>
      <c s="32">
        <v>20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3619</v>
      </c>
      <c s="25" t="s">
        <v>49</v>
      </c>
      <c s="30" t="s">
        <v>3620</v>
      </c>
      <c s="31" t="s">
        <v>3606</v>
      </c>
      <c s="32">
        <v>28</v>
      </c>
      <c s="33">
        <v>0</v>
      </c>
      <c s="33">
        <f>ROUND(ROUND(H62,2)*ROUND(G62,3),2)</f>
      </c>
      <c s="31" t="s">
        <v>52</v>
      </c>
      <c r="O62">
        <f>(I62*21)/100</f>
      </c>
      <c t="s">
        <v>23</v>
      </c>
    </row>
    <row r="63" spans="1:5" ht="12.75">
      <c r="A63" s="34" t="s">
        <v>53</v>
      </c>
      <c r="E63" s="35" t="s">
        <v>49</v>
      </c>
    </row>
    <row r="64" spans="1:5" ht="12.75">
      <c r="A64" s="36" t="s">
        <v>55</v>
      </c>
      <c r="E64" s="37" t="s">
        <v>3621</v>
      </c>
    </row>
    <row r="65" spans="1:5" ht="12.75">
      <c r="A65" t="s">
        <v>56</v>
      </c>
      <c r="E65" s="35" t="s">
        <v>49</v>
      </c>
    </row>
    <row r="66" spans="1:16" ht="12.75">
      <c r="A66" s="25" t="s">
        <v>47</v>
      </c>
      <c s="29" t="s">
        <v>205</v>
      </c>
      <c s="29" t="s">
        <v>3622</v>
      </c>
      <c s="25" t="s">
        <v>49</v>
      </c>
      <c s="30" t="s">
        <v>3623</v>
      </c>
      <c s="31" t="s">
        <v>3606</v>
      </c>
      <c s="32">
        <v>28</v>
      </c>
      <c s="33">
        <v>0</v>
      </c>
      <c s="33">
        <f>ROUND(ROUND(H66,2)*ROUND(G66,3),2)</f>
      </c>
      <c s="31" t="s">
        <v>52</v>
      </c>
      <c r="O66">
        <f>(I66*21)/100</f>
      </c>
      <c t="s">
        <v>23</v>
      </c>
    </row>
    <row r="67" spans="1:5" ht="12.75">
      <c r="A67" s="34" t="s">
        <v>53</v>
      </c>
      <c r="E67" s="35" t="s">
        <v>49</v>
      </c>
    </row>
    <row r="68" spans="1:5" ht="12.75">
      <c r="A68" s="36" t="s">
        <v>55</v>
      </c>
      <c r="E68" s="37" t="s">
        <v>3621</v>
      </c>
    </row>
    <row r="69" spans="1:5" ht="12.75">
      <c r="A69" t="s">
        <v>56</v>
      </c>
      <c r="E69" s="35" t="s">
        <v>49</v>
      </c>
    </row>
    <row r="70" spans="1:16" ht="12.75">
      <c r="A70" s="25" t="s">
        <v>47</v>
      </c>
      <c s="29" t="s">
        <v>210</v>
      </c>
      <c s="29" t="s">
        <v>3624</v>
      </c>
      <c s="25" t="s">
        <v>49</v>
      </c>
      <c s="30" t="s">
        <v>3625</v>
      </c>
      <c s="31" t="s">
        <v>121</v>
      </c>
      <c s="32">
        <v>2</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3626</v>
      </c>
      <c s="25" t="s">
        <v>49</v>
      </c>
      <c s="30" t="s">
        <v>3627</v>
      </c>
      <c s="31" t="s">
        <v>121</v>
      </c>
      <c s="32">
        <v>2</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3628</v>
      </c>
      <c s="25" t="s">
        <v>49</v>
      </c>
      <c s="30" t="s">
        <v>3629</v>
      </c>
      <c s="31" t="s">
        <v>121</v>
      </c>
      <c s="32">
        <v>4</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3630</v>
      </c>
      <c s="25" t="s">
        <v>49</v>
      </c>
      <c s="30" t="s">
        <v>3631</v>
      </c>
      <c s="31" t="s">
        <v>121</v>
      </c>
      <c s="32">
        <v>2</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3632</v>
      </c>
      <c s="25" t="s">
        <v>49</v>
      </c>
      <c s="30" t="s">
        <v>3633</v>
      </c>
      <c s="31" t="s">
        <v>121</v>
      </c>
      <c s="32">
        <v>2</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3634</v>
      </c>
      <c s="25" t="s">
        <v>49</v>
      </c>
      <c s="30" t="s">
        <v>3635</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3636</v>
      </c>
      <c s="25" t="s">
        <v>49</v>
      </c>
      <c s="30" t="s">
        <v>3637</v>
      </c>
      <c s="31" t="s">
        <v>121</v>
      </c>
      <c s="32">
        <v>30</v>
      </c>
      <c s="33">
        <v>0</v>
      </c>
      <c s="33">
        <f>ROUND(ROUND(H94,2)*ROUND(G94,3),2)</f>
      </c>
      <c s="31" t="s">
        <v>52</v>
      </c>
      <c r="O94">
        <f>(I94*21)/100</f>
      </c>
      <c t="s">
        <v>23</v>
      </c>
    </row>
    <row r="95" spans="1:5" ht="12.75">
      <c r="A95" s="34" t="s">
        <v>53</v>
      </c>
      <c r="E95" s="35" t="s">
        <v>49</v>
      </c>
    </row>
    <row r="96" spans="1:5" ht="12.75">
      <c r="A96" s="36" t="s">
        <v>55</v>
      </c>
      <c r="E96" s="37" t="s">
        <v>3638</v>
      </c>
    </row>
    <row r="97" spans="1:5" ht="12.75">
      <c r="A97" t="s">
        <v>56</v>
      </c>
      <c r="E9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3639</v>
      </c>
      <c s="41">
        <f>0+I8+I33</f>
      </c>
      <c s="10"/>
      <c r="O3" t="s">
        <v>19</v>
      </c>
      <c t="s">
        <v>23</v>
      </c>
    </row>
    <row r="4" spans="1:16" ht="15" customHeight="1">
      <c r="A4" t="s">
        <v>17</v>
      </c>
      <c s="16" t="s">
        <v>18</v>
      </c>
      <c s="17" t="s">
        <v>3639</v>
      </c>
      <c s="6"/>
      <c s="18" t="s">
        <v>3640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49</v>
      </c>
      <c s="19"/>
      <c s="19"/>
      <c s="19"/>
      <c s="28">
        <f>0+Q8</f>
      </c>
      <c s="19"/>
      <c r="O8">
        <f>0+R8</f>
      </c>
      <c r="Q8">
        <f>0+I9+I13+I17+I21+I25+I29</f>
      </c>
      <c>
        <f>0+O9+O13+O17+O21+O25+O29</f>
      </c>
    </row>
    <row r="9" spans="1:16" ht="12.75">
      <c r="A9" s="25" t="s">
        <v>47</v>
      </c>
      <c s="29" t="s">
        <v>29</v>
      </c>
      <c s="29" t="s">
        <v>3585</v>
      </c>
      <c s="25" t="s">
        <v>49</v>
      </c>
      <c s="30" t="s">
        <v>3586</v>
      </c>
      <c s="31" t="s">
        <v>126</v>
      </c>
      <c s="32">
        <v>8</v>
      </c>
      <c s="33">
        <v>0</v>
      </c>
      <c s="33">
        <f>ROUND(ROUND(H9,2)*ROUND(G9,3),2)</f>
      </c>
      <c s="31" t="s">
        <v>52</v>
      </c>
      <c r="O9">
        <f>(I9*21)/100</f>
      </c>
      <c t="s">
        <v>23</v>
      </c>
    </row>
    <row r="10" spans="1:5" ht="12.75">
      <c r="A10" s="34" t="s">
        <v>53</v>
      </c>
      <c r="E10" s="35" t="s">
        <v>49</v>
      </c>
    </row>
    <row r="11" spans="1:5" ht="12.75">
      <c r="A11" s="36" t="s">
        <v>55</v>
      </c>
      <c r="E11" s="37" t="s">
        <v>3587</v>
      </c>
    </row>
    <row r="12" spans="1:5" ht="12.75">
      <c r="A12" t="s">
        <v>56</v>
      </c>
      <c r="E12" s="35" t="s">
        <v>49</v>
      </c>
    </row>
    <row r="13" spans="1:16" ht="12.75">
      <c r="A13" s="25" t="s">
        <v>47</v>
      </c>
      <c s="29" t="s">
        <v>23</v>
      </c>
      <c s="29" t="s">
        <v>3588</v>
      </c>
      <c s="25" t="s">
        <v>49</v>
      </c>
      <c s="30" t="s">
        <v>3589</v>
      </c>
      <c s="31" t="s">
        <v>126</v>
      </c>
      <c s="32">
        <v>28</v>
      </c>
      <c s="33">
        <v>0</v>
      </c>
      <c s="33">
        <f>ROUND(ROUND(H13,2)*ROUND(G13,3),2)</f>
      </c>
      <c s="31" t="s">
        <v>52</v>
      </c>
      <c r="O13">
        <f>(I13*21)/100</f>
      </c>
      <c t="s">
        <v>23</v>
      </c>
    </row>
    <row r="14" spans="1:5" ht="12.75">
      <c r="A14" s="34" t="s">
        <v>53</v>
      </c>
      <c r="E14" s="35" t="s">
        <v>49</v>
      </c>
    </row>
    <row r="15" spans="1:5" ht="12.75">
      <c r="A15" s="36" t="s">
        <v>55</v>
      </c>
      <c r="E15" s="37" t="s">
        <v>3590</v>
      </c>
    </row>
    <row r="16" spans="1:5" ht="63.75">
      <c r="A16" t="s">
        <v>56</v>
      </c>
      <c r="E16" s="35" t="s">
        <v>163</v>
      </c>
    </row>
    <row r="17" spans="1:16" ht="12.75">
      <c r="A17" s="25" t="s">
        <v>47</v>
      </c>
      <c s="29" t="s">
        <v>22</v>
      </c>
      <c s="29" t="s">
        <v>3591</v>
      </c>
      <c s="25" t="s">
        <v>49</v>
      </c>
      <c s="30" t="s">
        <v>3592</v>
      </c>
      <c s="31" t="s">
        <v>126</v>
      </c>
      <c s="32">
        <v>62</v>
      </c>
      <c s="33">
        <v>0</v>
      </c>
      <c s="33">
        <f>ROUND(ROUND(H17,2)*ROUND(G17,3),2)</f>
      </c>
      <c s="31" t="s">
        <v>52</v>
      </c>
      <c r="O17">
        <f>(I17*21)/100</f>
      </c>
      <c t="s">
        <v>23</v>
      </c>
    </row>
    <row r="18" spans="1:5" ht="12.75">
      <c r="A18" s="34" t="s">
        <v>53</v>
      </c>
      <c r="E18" s="35" t="s">
        <v>49</v>
      </c>
    </row>
    <row r="19" spans="1:5" ht="12.75">
      <c r="A19" s="36" t="s">
        <v>55</v>
      </c>
      <c r="E19" s="37" t="s">
        <v>3590</v>
      </c>
    </row>
    <row r="20" spans="1:5" ht="12.75">
      <c r="A20" t="s">
        <v>56</v>
      </c>
      <c r="E20" s="35" t="s">
        <v>49</v>
      </c>
    </row>
    <row r="21" spans="1:16" ht="12.75">
      <c r="A21" s="25" t="s">
        <v>47</v>
      </c>
      <c s="29" t="s">
        <v>33</v>
      </c>
      <c s="29" t="s">
        <v>3593</v>
      </c>
      <c s="25" t="s">
        <v>49</v>
      </c>
      <c s="30" t="s">
        <v>3594</v>
      </c>
      <c s="31" t="s">
        <v>126</v>
      </c>
      <c s="32">
        <v>98</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3595</v>
      </c>
      <c s="25" t="s">
        <v>49</v>
      </c>
      <c s="30" t="s">
        <v>3596</v>
      </c>
      <c s="31" t="s">
        <v>126</v>
      </c>
      <c s="32">
        <v>28</v>
      </c>
      <c s="33">
        <v>0</v>
      </c>
      <c s="33">
        <f>ROUND(ROUND(H25,2)*ROUND(G25,3),2)</f>
      </c>
      <c s="31" t="s">
        <v>52</v>
      </c>
      <c r="O25">
        <f>(I25*21)/100</f>
      </c>
      <c t="s">
        <v>23</v>
      </c>
    </row>
    <row r="26" spans="1:5" ht="12.75">
      <c r="A26" s="34" t="s">
        <v>53</v>
      </c>
      <c r="E26" s="35" t="s">
        <v>49</v>
      </c>
    </row>
    <row r="27" spans="1:5" ht="12.75">
      <c r="A27" s="36" t="s">
        <v>55</v>
      </c>
      <c r="E27" s="37" t="s">
        <v>3597</v>
      </c>
    </row>
    <row r="28" spans="1:5" ht="12.75">
      <c r="A28" t="s">
        <v>56</v>
      </c>
      <c r="E28" s="35" t="s">
        <v>49</v>
      </c>
    </row>
    <row r="29" spans="1:16" ht="12.75">
      <c r="A29" s="25" t="s">
        <v>47</v>
      </c>
      <c s="29" t="s">
        <v>37</v>
      </c>
      <c s="29" t="s">
        <v>3598</v>
      </c>
      <c s="25" t="s">
        <v>49</v>
      </c>
      <c s="30" t="s">
        <v>3599</v>
      </c>
      <c s="31" t="s">
        <v>126</v>
      </c>
      <c s="32">
        <v>6</v>
      </c>
      <c s="33">
        <v>0</v>
      </c>
      <c s="33">
        <f>ROUND(ROUND(H29,2)*ROUND(G29,3),2)</f>
      </c>
      <c s="31" t="s">
        <v>52</v>
      </c>
      <c r="O29">
        <f>(I29*21)/100</f>
      </c>
      <c t="s">
        <v>23</v>
      </c>
    </row>
    <row r="30" spans="1:5" ht="12.75">
      <c r="A30" s="34" t="s">
        <v>53</v>
      </c>
      <c r="E30" s="35" t="s">
        <v>49</v>
      </c>
    </row>
    <row r="31" spans="1:5" ht="12.75">
      <c r="A31" s="36" t="s">
        <v>55</v>
      </c>
      <c r="E31" s="37" t="s">
        <v>3600</v>
      </c>
    </row>
    <row r="32" spans="1:5" ht="12.75">
      <c r="A32" t="s">
        <v>56</v>
      </c>
      <c r="E32" s="35" t="s">
        <v>49</v>
      </c>
    </row>
    <row r="33" spans="1:18" ht="12.75" customHeight="1">
      <c r="A33" s="6" t="s">
        <v>45</v>
      </c>
      <c s="6"/>
      <c s="39" t="s">
        <v>73</v>
      </c>
      <c s="6"/>
      <c s="27" t="s">
        <v>49</v>
      </c>
      <c s="6"/>
      <c s="6"/>
      <c s="6"/>
      <c s="40">
        <f>0+Q33</f>
      </c>
      <c s="6"/>
      <c r="O33">
        <f>0+R33</f>
      </c>
      <c r="Q33">
        <f>0+I34+I38+I42+I46+I50+I54+I58+I62+I66+I70+I74+I78+I82+I86+I90+I94+I98+I102+I106+I110+I114+I118+I122+I126+I130</f>
      </c>
      <c>
        <f>0+O34+O38+O42+O46+O50+O54+O58+O62+O66+O70+O74+O78+O82+O86+O90+O94+O98+O102+O106+O110+O114+O118+O122+O126+O130</f>
      </c>
    </row>
    <row r="34" spans="1:16" ht="12.75">
      <c r="A34" s="25" t="s">
        <v>47</v>
      </c>
      <c s="29" t="s">
        <v>73</v>
      </c>
      <c s="29" t="s">
        <v>3602</v>
      </c>
      <c s="25" t="s">
        <v>49</v>
      </c>
      <c s="30" t="s">
        <v>3603</v>
      </c>
      <c s="31" t="s">
        <v>121</v>
      </c>
      <c s="32">
        <v>4</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3604</v>
      </c>
      <c s="25" t="s">
        <v>49</v>
      </c>
      <c s="30" t="s">
        <v>3605</v>
      </c>
      <c s="31" t="s">
        <v>3606</v>
      </c>
      <c s="32">
        <v>48</v>
      </c>
      <c s="33">
        <v>0</v>
      </c>
      <c s="33">
        <f>ROUND(ROUND(H38,2)*ROUND(G38,3),2)</f>
      </c>
      <c s="31" t="s">
        <v>52</v>
      </c>
      <c r="O38">
        <f>(I38*21)/100</f>
      </c>
      <c t="s">
        <v>23</v>
      </c>
    </row>
    <row r="39" spans="1:5" ht="12.75">
      <c r="A39" s="34" t="s">
        <v>53</v>
      </c>
      <c r="E39" s="35" t="s">
        <v>49</v>
      </c>
    </row>
    <row r="40" spans="1:5" ht="12.75">
      <c r="A40" s="36" t="s">
        <v>55</v>
      </c>
      <c r="E40" s="37" t="s">
        <v>3641</v>
      </c>
    </row>
    <row r="41" spans="1:5" ht="12.75">
      <c r="A41" t="s">
        <v>56</v>
      </c>
      <c r="E41" s="35" t="s">
        <v>49</v>
      </c>
    </row>
    <row r="42" spans="1:16" ht="12.75">
      <c r="A42" s="25" t="s">
        <v>47</v>
      </c>
      <c s="29" t="s">
        <v>40</v>
      </c>
      <c s="29" t="s">
        <v>3611</v>
      </c>
      <c s="25" t="s">
        <v>49</v>
      </c>
      <c s="30" t="s">
        <v>3612</v>
      </c>
      <c s="31" t="s">
        <v>3606</v>
      </c>
      <c s="32">
        <v>484</v>
      </c>
      <c s="33">
        <v>0</v>
      </c>
      <c s="33">
        <f>ROUND(ROUND(H42,2)*ROUND(G42,3),2)</f>
      </c>
      <c s="31" t="s">
        <v>52</v>
      </c>
      <c r="O42">
        <f>(I42*21)/100</f>
      </c>
      <c t="s">
        <v>23</v>
      </c>
    </row>
    <row r="43" spans="1:5" ht="12.75">
      <c r="A43" s="34" t="s">
        <v>53</v>
      </c>
      <c r="E43" s="35" t="s">
        <v>49</v>
      </c>
    </row>
    <row r="44" spans="1:5" ht="12.75">
      <c r="A44" s="36" t="s">
        <v>55</v>
      </c>
      <c r="E44" s="37" t="s">
        <v>49</v>
      </c>
    </row>
    <row r="45" spans="1:5" ht="12.75">
      <c r="A45" t="s">
        <v>56</v>
      </c>
      <c r="E45" s="35" t="s">
        <v>49</v>
      </c>
    </row>
    <row r="46" spans="1:16" ht="12.75">
      <c r="A46" s="25" t="s">
        <v>47</v>
      </c>
      <c s="29" t="s">
        <v>42</v>
      </c>
      <c s="29" t="s">
        <v>3615</v>
      </c>
      <c s="25" t="s">
        <v>49</v>
      </c>
      <c s="30" t="s">
        <v>3616</v>
      </c>
      <c s="31" t="s">
        <v>121</v>
      </c>
      <c s="32">
        <v>15</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3619</v>
      </c>
      <c s="25" t="s">
        <v>49</v>
      </c>
      <c s="30" t="s">
        <v>3620</v>
      </c>
      <c s="31" t="s">
        <v>3606</v>
      </c>
      <c s="32">
        <v>28</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3622</v>
      </c>
      <c s="25" t="s">
        <v>49</v>
      </c>
      <c s="30" t="s">
        <v>3623</v>
      </c>
      <c s="31" t="s">
        <v>3606</v>
      </c>
      <c s="32">
        <v>28</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3642</v>
      </c>
      <c s="25" t="s">
        <v>49</v>
      </c>
      <c s="30" t="s">
        <v>3643</v>
      </c>
      <c s="31" t="s">
        <v>3606</v>
      </c>
      <c s="32">
        <v>1680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3644</v>
      </c>
      <c s="25" t="s">
        <v>49</v>
      </c>
      <c s="30" t="s">
        <v>3645</v>
      </c>
      <c s="31" t="s">
        <v>3606</v>
      </c>
      <c s="32">
        <v>1680</v>
      </c>
      <c s="33">
        <v>0</v>
      </c>
      <c s="33">
        <f>ROUND(ROUND(H62,2)*ROUND(G62,3),2)</f>
      </c>
      <c s="31"/>
      <c r="O62">
        <f>(I62*21)/100</f>
      </c>
      <c t="s">
        <v>23</v>
      </c>
    </row>
    <row r="63" spans="1:5" ht="12.75">
      <c r="A63" s="34" t="s">
        <v>53</v>
      </c>
      <c r="E63" s="35" t="s">
        <v>49</v>
      </c>
    </row>
    <row r="64" spans="1:5" ht="12.75">
      <c r="A64" s="36" t="s">
        <v>55</v>
      </c>
      <c r="E64" s="37" t="s">
        <v>49</v>
      </c>
    </row>
    <row r="65" spans="1:5" ht="12.75">
      <c r="A65" t="s">
        <v>56</v>
      </c>
      <c r="E65" s="35" t="s">
        <v>49</v>
      </c>
    </row>
    <row r="66" spans="1:16" ht="12.75">
      <c r="A66" s="25" t="s">
        <v>47</v>
      </c>
      <c s="29" t="s">
        <v>205</v>
      </c>
      <c s="29" t="s">
        <v>3646</v>
      </c>
      <c s="25" t="s">
        <v>49</v>
      </c>
      <c s="30" t="s">
        <v>3647</v>
      </c>
      <c s="31" t="s">
        <v>3648</v>
      </c>
      <c s="32">
        <v>4</v>
      </c>
      <c s="33">
        <v>0</v>
      </c>
      <c s="33">
        <f>ROUND(ROUND(H66,2)*ROUND(G66,3),2)</f>
      </c>
      <c s="31" t="s">
        <v>52</v>
      </c>
      <c r="O66">
        <f>(I66*21)/100</f>
      </c>
      <c t="s">
        <v>23</v>
      </c>
    </row>
    <row r="67" spans="1:5" ht="12.75">
      <c r="A67" s="34" t="s">
        <v>53</v>
      </c>
      <c r="E67" s="35" t="s">
        <v>49</v>
      </c>
    </row>
    <row r="68" spans="1:5" ht="12.75">
      <c r="A68" s="36" t="s">
        <v>55</v>
      </c>
      <c r="E68" s="37" t="s">
        <v>49</v>
      </c>
    </row>
    <row r="69" spans="1:5" ht="12.75">
      <c r="A69" t="s">
        <v>56</v>
      </c>
      <c r="E69" s="35" t="s">
        <v>49</v>
      </c>
    </row>
    <row r="70" spans="1:16" ht="12.75">
      <c r="A70" s="25" t="s">
        <v>47</v>
      </c>
      <c s="29" t="s">
        <v>210</v>
      </c>
      <c s="29" t="s">
        <v>3649</v>
      </c>
      <c s="25" t="s">
        <v>49</v>
      </c>
      <c s="30" t="s">
        <v>3650</v>
      </c>
      <c s="31" t="s">
        <v>3606</v>
      </c>
      <c s="32">
        <v>1680</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3651</v>
      </c>
      <c s="25" t="s">
        <v>49</v>
      </c>
      <c s="30" t="s">
        <v>3652</v>
      </c>
      <c s="31" t="s">
        <v>121</v>
      </c>
      <c s="32">
        <v>8</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3653</v>
      </c>
      <c s="25" t="s">
        <v>49</v>
      </c>
      <c s="30" t="s">
        <v>3654</v>
      </c>
      <c s="31" t="s">
        <v>121</v>
      </c>
      <c s="32">
        <v>8</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3655</v>
      </c>
      <c s="25" t="s">
        <v>49</v>
      </c>
      <c s="30" t="s">
        <v>3656</v>
      </c>
      <c s="31" t="s">
        <v>121</v>
      </c>
      <c s="32">
        <v>8</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3657</v>
      </c>
      <c s="25" t="s">
        <v>49</v>
      </c>
      <c s="30" t="s">
        <v>3658</v>
      </c>
      <c s="31" t="s">
        <v>121</v>
      </c>
      <c s="32">
        <v>8</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3659</v>
      </c>
      <c s="25" t="s">
        <v>49</v>
      </c>
      <c s="30" t="s">
        <v>3660</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3661</v>
      </c>
      <c s="25" t="s">
        <v>49</v>
      </c>
      <c s="30" t="s">
        <v>3662</v>
      </c>
      <c s="31" t="s">
        <v>121</v>
      </c>
      <c s="32">
        <v>2</v>
      </c>
      <c s="33">
        <v>0</v>
      </c>
      <c s="33">
        <f>ROUND(ROUND(H94,2)*ROUND(G94,3),2)</f>
      </c>
      <c s="31" t="s">
        <v>52</v>
      </c>
      <c r="O94">
        <f>(I94*21)/100</f>
      </c>
      <c t="s">
        <v>23</v>
      </c>
    </row>
    <row r="95" spans="1:5" ht="12.75">
      <c r="A95" s="34" t="s">
        <v>53</v>
      </c>
      <c r="E95" s="35" t="s">
        <v>49</v>
      </c>
    </row>
    <row r="96" spans="1:5" ht="12.75">
      <c r="A96" s="36" t="s">
        <v>55</v>
      </c>
      <c r="E96" s="37" t="s">
        <v>3663</v>
      </c>
    </row>
    <row r="97" spans="1:5" ht="12.75">
      <c r="A97" t="s">
        <v>56</v>
      </c>
      <c r="E97" s="35" t="s">
        <v>49</v>
      </c>
    </row>
    <row r="98" spans="1:16" ht="12.75">
      <c r="A98" s="25" t="s">
        <v>47</v>
      </c>
      <c s="29" t="s">
        <v>249</v>
      </c>
      <c s="29" t="s">
        <v>3664</v>
      </c>
      <c s="25" t="s">
        <v>49</v>
      </c>
      <c s="30" t="s">
        <v>3665</v>
      </c>
      <c s="31" t="s">
        <v>121</v>
      </c>
      <c s="32">
        <v>8</v>
      </c>
      <c s="33">
        <v>0</v>
      </c>
      <c s="33">
        <f>ROUND(ROUND(H98,2)*ROUND(G98,3),2)</f>
      </c>
      <c s="31" t="s">
        <v>52</v>
      </c>
      <c r="O98">
        <f>(I98*21)/100</f>
      </c>
      <c t="s">
        <v>23</v>
      </c>
    </row>
    <row r="99" spans="1:5" ht="12.75">
      <c r="A99" s="34" t="s">
        <v>53</v>
      </c>
      <c r="E99" s="35" t="s">
        <v>49</v>
      </c>
    </row>
    <row r="100" spans="1:5" ht="12.75">
      <c r="A100" s="36" t="s">
        <v>55</v>
      </c>
      <c r="E100" s="37" t="s">
        <v>49</v>
      </c>
    </row>
    <row r="101" spans="1:5" ht="12.75">
      <c r="A101" t="s">
        <v>56</v>
      </c>
      <c r="E101" s="35" t="s">
        <v>49</v>
      </c>
    </row>
    <row r="102" spans="1:16" ht="12.75">
      <c r="A102" s="25" t="s">
        <v>47</v>
      </c>
      <c s="29" t="s">
        <v>256</v>
      </c>
      <c s="29" t="s">
        <v>3666</v>
      </c>
      <c s="25" t="s">
        <v>49</v>
      </c>
      <c s="30" t="s">
        <v>3667</v>
      </c>
      <c s="31" t="s">
        <v>121</v>
      </c>
      <c s="32">
        <v>8</v>
      </c>
      <c s="33">
        <v>0</v>
      </c>
      <c s="33">
        <f>ROUND(ROUND(H102,2)*ROUND(G102,3),2)</f>
      </c>
      <c s="31" t="s">
        <v>52</v>
      </c>
      <c r="O102">
        <f>(I102*21)/100</f>
      </c>
      <c t="s">
        <v>23</v>
      </c>
    </row>
    <row r="103" spans="1:5" ht="12.75">
      <c r="A103" s="34" t="s">
        <v>53</v>
      </c>
      <c r="E103" s="35" t="s">
        <v>49</v>
      </c>
    </row>
    <row r="104" spans="1:5" ht="12.75">
      <c r="A104" s="36" t="s">
        <v>55</v>
      </c>
      <c r="E104" s="37" t="s">
        <v>49</v>
      </c>
    </row>
    <row r="105" spans="1:5" ht="12.75">
      <c r="A105" t="s">
        <v>56</v>
      </c>
      <c r="E105" s="35" t="s">
        <v>49</v>
      </c>
    </row>
    <row r="106" spans="1:16" ht="12.75">
      <c r="A106" s="25" t="s">
        <v>47</v>
      </c>
      <c s="29" t="s">
        <v>260</v>
      </c>
      <c s="29" t="s">
        <v>3624</v>
      </c>
      <c s="25" t="s">
        <v>49</v>
      </c>
      <c s="30" t="s">
        <v>3625</v>
      </c>
      <c s="31" t="s">
        <v>121</v>
      </c>
      <c s="32">
        <v>2</v>
      </c>
      <c s="33">
        <v>0</v>
      </c>
      <c s="33">
        <f>ROUND(ROUND(H106,2)*ROUND(G106,3),2)</f>
      </c>
      <c s="31" t="s">
        <v>52</v>
      </c>
      <c r="O106">
        <f>(I106*21)/100</f>
      </c>
      <c t="s">
        <v>23</v>
      </c>
    </row>
    <row r="107" spans="1:5" ht="12.75">
      <c r="A107" s="34" t="s">
        <v>53</v>
      </c>
      <c r="E107" s="35" t="s">
        <v>49</v>
      </c>
    </row>
    <row r="108" spans="1:5" ht="12.75">
      <c r="A108" s="36" t="s">
        <v>55</v>
      </c>
      <c r="E108" s="37" t="s">
        <v>49</v>
      </c>
    </row>
    <row r="109" spans="1:5" ht="12.75">
      <c r="A109" t="s">
        <v>56</v>
      </c>
      <c r="E109" s="35" t="s">
        <v>49</v>
      </c>
    </row>
    <row r="110" spans="1:16" ht="12.75">
      <c r="A110" s="25" t="s">
        <v>47</v>
      </c>
      <c s="29" t="s">
        <v>266</v>
      </c>
      <c s="29" t="s">
        <v>3626</v>
      </c>
      <c s="25" t="s">
        <v>49</v>
      </c>
      <c s="30" t="s">
        <v>3627</v>
      </c>
      <c s="31" t="s">
        <v>121</v>
      </c>
      <c s="32">
        <v>2</v>
      </c>
      <c s="33">
        <v>0</v>
      </c>
      <c s="33">
        <f>ROUND(ROUND(H110,2)*ROUND(G110,3),2)</f>
      </c>
      <c s="31" t="s">
        <v>52</v>
      </c>
      <c r="O110">
        <f>(I110*21)/100</f>
      </c>
      <c t="s">
        <v>23</v>
      </c>
    </row>
    <row r="111" spans="1:5" ht="12.75">
      <c r="A111" s="34" t="s">
        <v>53</v>
      </c>
      <c r="E111" s="35" t="s">
        <v>49</v>
      </c>
    </row>
    <row r="112" spans="1:5" ht="12.75">
      <c r="A112" s="36" t="s">
        <v>55</v>
      </c>
      <c r="E112" s="37" t="s">
        <v>49</v>
      </c>
    </row>
    <row r="113" spans="1:5" ht="12.75">
      <c r="A113" t="s">
        <v>56</v>
      </c>
      <c r="E113" s="35" t="s">
        <v>49</v>
      </c>
    </row>
    <row r="114" spans="1:16" ht="12.75">
      <c r="A114" s="25" t="s">
        <v>47</v>
      </c>
      <c s="29" t="s">
        <v>273</v>
      </c>
      <c s="29" t="s">
        <v>3628</v>
      </c>
      <c s="25" t="s">
        <v>49</v>
      </c>
      <c s="30" t="s">
        <v>3629</v>
      </c>
      <c s="31" t="s">
        <v>121</v>
      </c>
      <c s="32">
        <v>4</v>
      </c>
      <c s="33">
        <v>0</v>
      </c>
      <c s="33">
        <f>ROUND(ROUND(H114,2)*ROUND(G114,3),2)</f>
      </c>
      <c s="31" t="s">
        <v>52</v>
      </c>
      <c r="O114">
        <f>(I114*21)/100</f>
      </c>
      <c t="s">
        <v>23</v>
      </c>
    </row>
    <row r="115" spans="1:5" ht="12.75">
      <c r="A115" s="34" t="s">
        <v>53</v>
      </c>
      <c r="E115" s="35" t="s">
        <v>49</v>
      </c>
    </row>
    <row r="116" spans="1:5" ht="12.75">
      <c r="A116" s="36" t="s">
        <v>55</v>
      </c>
      <c r="E116" s="37" t="s">
        <v>49</v>
      </c>
    </row>
    <row r="117" spans="1:5" ht="12.75">
      <c r="A117" t="s">
        <v>56</v>
      </c>
      <c r="E117" s="35" t="s">
        <v>49</v>
      </c>
    </row>
    <row r="118" spans="1:16" ht="12.75">
      <c r="A118" s="25" t="s">
        <v>47</v>
      </c>
      <c s="29" t="s">
        <v>278</v>
      </c>
      <c s="29" t="s">
        <v>3630</v>
      </c>
      <c s="25" t="s">
        <v>49</v>
      </c>
      <c s="30" t="s">
        <v>3631</v>
      </c>
      <c s="31" t="s">
        <v>121</v>
      </c>
      <c s="32">
        <v>2</v>
      </c>
      <c s="33">
        <v>0</v>
      </c>
      <c s="33">
        <f>ROUND(ROUND(H118,2)*ROUND(G118,3),2)</f>
      </c>
      <c s="31" t="s">
        <v>52</v>
      </c>
      <c r="O118">
        <f>(I118*21)/100</f>
      </c>
      <c t="s">
        <v>23</v>
      </c>
    </row>
    <row r="119" spans="1:5" ht="12.75">
      <c r="A119" s="34" t="s">
        <v>53</v>
      </c>
      <c r="E119" s="35" t="s">
        <v>49</v>
      </c>
    </row>
    <row r="120" spans="1:5" ht="12.75">
      <c r="A120" s="36" t="s">
        <v>55</v>
      </c>
      <c r="E120" s="37" t="s">
        <v>49</v>
      </c>
    </row>
    <row r="121" spans="1:5" ht="12.75">
      <c r="A121" t="s">
        <v>56</v>
      </c>
      <c r="E121" s="35" t="s">
        <v>49</v>
      </c>
    </row>
    <row r="122" spans="1:16" ht="12.75">
      <c r="A122" s="25" t="s">
        <v>47</v>
      </c>
      <c s="29" t="s">
        <v>284</v>
      </c>
      <c s="29" t="s">
        <v>3632</v>
      </c>
      <c s="25" t="s">
        <v>49</v>
      </c>
      <c s="30" t="s">
        <v>3633</v>
      </c>
      <c s="31" t="s">
        <v>121</v>
      </c>
      <c s="32">
        <v>2</v>
      </c>
      <c s="33">
        <v>0</v>
      </c>
      <c s="33">
        <f>ROUND(ROUND(H122,2)*ROUND(G122,3),2)</f>
      </c>
      <c s="31" t="s">
        <v>52</v>
      </c>
      <c r="O122">
        <f>(I122*21)/100</f>
      </c>
      <c t="s">
        <v>23</v>
      </c>
    </row>
    <row r="123" spans="1:5" ht="12.75">
      <c r="A123" s="34" t="s">
        <v>53</v>
      </c>
      <c r="E123" s="35" t="s">
        <v>49</v>
      </c>
    </row>
    <row r="124" spans="1:5" ht="12.75">
      <c r="A124" s="36" t="s">
        <v>55</v>
      </c>
      <c r="E124" s="37" t="s">
        <v>49</v>
      </c>
    </row>
    <row r="125" spans="1:5" ht="12.75">
      <c r="A125" t="s">
        <v>56</v>
      </c>
      <c r="E125" s="35" t="s">
        <v>49</v>
      </c>
    </row>
    <row r="126" spans="1:16" ht="12.75">
      <c r="A126" s="25" t="s">
        <v>47</v>
      </c>
      <c s="29" t="s">
        <v>290</v>
      </c>
      <c s="29" t="s">
        <v>3634</v>
      </c>
      <c s="25" t="s">
        <v>49</v>
      </c>
      <c s="30" t="s">
        <v>3635</v>
      </c>
      <c s="31" t="s">
        <v>121</v>
      </c>
      <c s="32">
        <v>2</v>
      </c>
      <c s="33">
        <v>0</v>
      </c>
      <c s="33">
        <f>ROUND(ROUND(H126,2)*ROUND(G126,3),2)</f>
      </c>
      <c s="31" t="s">
        <v>52</v>
      </c>
      <c r="O126">
        <f>(I126*21)/100</f>
      </c>
      <c t="s">
        <v>23</v>
      </c>
    </row>
    <row r="127" spans="1:5" ht="12.75">
      <c r="A127" s="34" t="s">
        <v>53</v>
      </c>
      <c r="E127" s="35" t="s">
        <v>49</v>
      </c>
    </row>
    <row r="128" spans="1:5" ht="12.75">
      <c r="A128" s="36" t="s">
        <v>55</v>
      </c>
      <c r="E128" s="37" t="s">
        <v>49</v>
      </c>
    </row>
    <row r="129" spans="1:5" ht="12.75">
      <c r="A129" t="s">
        <v>56</v>
      </c>
      <c r="E129" s="35" t="s">
        <v>49</v>
      </c>
    </row>
    <row r="130" spans="1:16" ht="12.75">
      <c r="A130" s="25" t="s">
        <v>47</v>
      </c>
      <c s="29" t="s">
        <v>294</v>
      </c>
      <c s="29" t="s">
        <v>3636</v>
      </c>
      <c s="25" t="s">
        <v>49</v>
      </c>
      <c s="30" t="s">
        <v>3637</v>
      </c>
      <c s="31" t="s">
        <v>121</v>
      </c>
      <c s="32">
        <v>30</v>
      </c>
      <c s="33">
        <v>0</v>
      </c>
      <c s="33">
        <f>ROUND(ROUND(H130,2)*ROUND(G130,3),2)</f>
      </c>
      <c s="31" t="s">
        <v>52</v>
      </c>
      <c r="O130">
        <f>(I130*21)/100</f>
      </c>
      <c t="s">
        <v>23</v>
      </c>
    </row>
    <row r="131" spans="1:5" ht="12.75">
      <c r="A131" s="34" t="s">
        <v>53</v>
      </c>
      <c r="E131" s="35" t="s">
        <v>49</v>
      </c>
    </row>
    <row r="132" spans="1:5" ht="12.75">
      <c r="A132" s="36" t="s">
        <v>55</v>
      </c>
      <c r="E132" s="37" t="s">
        <v>3638</v>
      </c>
    </row>
    <row r="133" spans="1:5" ht="12.75">
      <c r="A133" t="s">
        <v>56</v>
      </c>
      <c r="E133"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0+O8+O13+O18+O35</f>
      </c>
      <c t="s">
        <v>22</v>
      </c>
    </row>
    <row r="3" spans="1:16" ht="15" customHeight="1">
      <c r="A3" t="s">
        <v>12</v>
      </c>
      <c s="12" t="s">
        <v>14</v>
      </c>
      <c s="13" t="s">
        <v>15</v>
      </c>
      <c s="1"/>
      <c s="14" t="s">
        <v>16</v>
      </c>
      <c s="1"/>
      <c s="9"/>
      <c s="8" t="s">
        <v>3668</v>
      </c>
      <c s="41">
        <f>0+I8+I13+I18+I35</f>
      </c>
      <c s="10"/>
      <c r="O3" t="s">
        <v>19</v>
      </c>
      <c t="s">
        <v>23</v>
      </c>
    </row>
    <row r="4" spans="1:16" ht="15" customHeight="1">
      <c r="A4" t="s">
        <v>17</v>
      </c>
      <c s="16" t="s">
        <v>18</v>
      </c>
      <c s="17" t="s">
        <v>3668</v>
      </c>
      <c s="6"/>
      <c s="18" t="s">
        <v>3669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83.65</v>
      </c>
      <c s="33">
        <v>0</v>
      </c>
      <c s="33">
        <f>ROUND(ROUND(H9,2)*ROUND(G9,3),2)</f>
      </c>
      <c s="31" t="s">
        <v>105</v>
      </c>
      <c r="O9">
        <f>(I9*21)/100</f>
      </c>
      <c t="s">
        <v>23</v>
      </c>
    </row>
    <row r="10" spans="1:5" ht="12.75">
      <c r="A10" s="34" t="s">
        <v>53</v>
      </c>
      <c r="E10" s="35" t="s">
        <v>3670</v>
      </c>
    </row>
    <row r="11" spans="1:5" ht="12.75">
      <c r="A11" s="36" t="s">
        <v>55</v>
      </c>
      <c r="E11" s="37" t="s">
        <v>3671</v>
      </c>
    </row>
    <row r="12" spans="1:5" ht="25.5">
      <c r="A12" t="s">
        <v>56</v>
      </c>
      <c r="E12" s="35" t="s">
        <v>108</v>
      </c>
    </row>
    <row r="13" spans="1:18" ht="12.75" customHeight="1">
      <c r="A13" s="6" t="s">
        <v>45</v>
      </c>
      <c s="6"/>
      <c s="39" t="s">
        <v>29</v>
      </c>
      <c s="6"/>
      <c s="27" t="s">
        <v>113</v>
      </c>
      <c s="6"/>
      <c s="6"/>
      <c s="6"/>
      <c s="40">
        <f>0+Q13</f>
      </c>
      <c s="6"/>
      <c r="O13">
        <f>0+R13</f>
      </c>
      <c r="Q13">
        <f>0+I14</f>
      </c>
      <c>
        <f>0+O14</f>
      </c>
    </row>
    <row r="14" spans="1:16" ht="12.75">
      <c r="A14" s="25" t="s">
        <v>47</v>
      </c>
      <c s="29" t="s">
        <v>23</v>
      </c>
      <c s="29" t="s">
        <v>130</v>
      </c>
      <c s="25" t="s">
        <v>49</v>
      </c>
      <c s="30" t="s">
        <v>131</v>
      </c>
      <c s="31" t="s">
        <v>126</v>
      </c>
      <c s="32">
        <v>41.825</v>
      </c>
      <c s="33">
        <v>0</v>
      </c>
      <c s="33">
        <f>ROUND(ROUND(H14,2)*ROUND(G14,3),2)</f>
      </c>
      <c s="31" t="s">
        <v>105</v>
      </c>
      <c r="O14">
        <f>(I14*21)/100</f>
      </c>
      <c t="s">
        <v>23</v>
      </c>
    </row>
    <row r="15" spans="1:5" ht="12.75">
      <c r="A15" s="34" t="s">
        <v>53</v>
      </c>
      <c r="E15" s="35" t="s">
        <v>49</v>
      </c>
    </row>
    <row r="16" spans="1:5" ht="12.75">
      <c r="A16" s="36" t="s">
        <v>55</v>
      </c>
      <c r="E16" s="37" t="s">
        <v>3672</v>
      </c>
    </row>
    <row r="17" spans="1:5" ht="191.25">
      <c r="A17" t="s">
        <v>56</v>
      </c>
      <c r="E17" s="35" t="s">
        <v>213</v>
      </c>
    </row>
    <row r="18" spans="1:18" ht="12.75" customHeight="1">
      <c r="A18" s="6" t="s">
        <v>45</v>
      </c>
      <c s="6"/>
      <c s="39" t="s">
        <v>23</v>
      </c>
      <c s="6"/>
      <c s="27" t="s">
        <v>93</v>
      </c>
      <c s="6"/>
      <c s="6"/>
      <c s="6"/>
      <c s="40">
        <f>0+Q18</f>
      </c>
      <c s="6"/>
      <c r="O18">
        <f>0+R18</f>
      </c>
      <c r="Q18">
        <f>0+I19+I23+I27+I31</f>
      </c>
      <c>
        <f>0+O19+O23+O27+O31</f>
      </c>
    </row>
    <row r="19" spans="1:16" ht="12.75">
      <c r="A19" s="25" t="s">
        <v>47</v>
      </c>
      <c s="29" t="s">
        <v>22</v>
      </c>
      <c s="29" t="s">
        <v>3673</v>
      </c>
      <c s="25" t="s">
        <v>49</v>
      </c>
      <c s="30" t="s">
        <v>3674</v>
      </c>
      <c s="31" t="s">
        <v>126</v>
      </c>
      <c s="32">
        <v>35.737</v>
      </c>
      <c s="33">
        <v>0</v>
      </c>
      <c s="33">
        <f>ROUND(ROUND(H19,2)*ROUND(G19,3),2)</f>
      </c>
      <c s="31" t="s">
        <v>105</v>
      </c>
      <c r="O19">
        <f>(I19*21)/100</f>
      </c>
      <c t="s">
        <v>23</v>
      </c>
    </row>
    <row r="20" spans="1:5" ht="25.5">
      <c r="A20" s="34" t="s">
        <v>53</v>
      </c>
      <c r="E20" s="35" t="s">
        <v>3675</v>
      </c>
    </row>
    <row r="21" spans="1:5" ht="12.75">
      <c r="A21" s="36" t="s">
        <v>55</v>
      </c>
      <c r="E21" s="37" t="s">
        <v>3676</v>
      </c>
    </row>
    <row r="22" spans="1:5" ht="409.5">
      <c r="A22" t="s">
        <v>56</v>
      </c>
      <c r="E22" s="35" t="s">
        <v>3677</v>
      </c>
    </row>
    <row r="23" spans="1:16" ht="12.75">
      <c r="A23" s="25" t="s">
        <v>47</v>
      </c>
      <c s="29" t="s">
        <v>33</v>
      </c>
      <c s="29" t="s">
        <v>3678</v>
      </c>
      <c s="25" t="s">
        <v>49</v>
      </c>
      <c s="30" t="s">
        <v>3679</v>
      </c>
      <c s="31" t="s">
        <v>126</v>
      </c>
      <c s="32">
        <v>10.243</v>
      </c>
      <c s="33">
        <v>0</v>
      </c>
      <c s="33">
        <f>ROUND(ROUND(H23,2)*ROUND(G23,3),2)</f>
      </c>
      <c s="31" t="s">
        <v>105</v>
      </c>
      <c r="O23">
        <f>(I23*21)/100</f>
      </c>
      <c t="s">
        <v>23</v>
      </c>
    </row>
    <row r="24" spans="1:5" ht="25.5">
      <c r="A24" s="34" t="s">
        <v>53</v>
      </c>
      <c r="E24" s="35" t="s">
        <v>3680</v>
      </c>
    </row>
    <row r="25" spans="1:5" ht="12.75">
      <c r="A25" s="36" t="s">
        <v>55</v>
      </c>
      <c r="E25" s="37" t="s">
        <v>3681</v>
      </c>
    </row>
    <row r="26" spans="1:5" ht="409.5">
      <c r="A26" t="s">
        <v>56</v>
      </c>
      <c r="E26" s="35" t="s">
        <v>3677</v>
      </c>
    </row>
    <row r="27" spans="1:16" ht="12.75">
      <c r="A27" s="25" t="s">
        <v>47</v>
      </c>
      <c s="29" t="s">
        <v>35</v>
      </c>
      <c s="29" t="s">
        <v>3682</v>
      </c>
      <c s="25" t="s">
        <v>49</v>
      </c>
      <c s="30" t="s">
        <v>3683</v>
      </c>
      <c s="31" t="s">
        <v>104</v>
      </c>
      <c s="32">
        <v>5.058</v>
      </c>
      <c s="33">
        <v>0</v>
      </c>
      <c s="33">
        <f>ROUND(ROUND(H27,2)*ROUND(G27,3),2)</f>
      </c>
      <c s="31" t="s">
        <v>105</v>
      </c>
      <c r="O27">
        <f>(I27*21)/100</f>
      </c>
      <c t="s">
        <v>23</v>
      </c>
    </row>
    <row r="28" spans="1:5" ht="25.5">
      <c r="A28" s="34" t="s">
        <v>53</v>
      </c>
      <c r="E28" s="35" t="s">
        <v>3684</v>
      </c>
    </row>
    <row r="29" spans="1:5" ht="12.75">
      <c r="A29" s="36" t="s">
        <v>55</v>
      </c>
      <c r="E29" s="37" t="s">
        <v>3685</v>
      </c>
    </row>
    <row r="30" spans="1:5" ht="267.75">
      <c r="A30" t="s">
        <v>56</v>
      </c>
      <c r="E30" s="35" t="s">
        <v>3686</v>
      </c>
    </row>
    <row r="31" spans="1:16" ht="12.75">
      <c r="A31" s="25" t="s">
        <v>47</v>
      </c>
      <c s="29" t="s">
        <v>37</v>
      </c>
      <c s="29" t="s">
        <v>3687</v>
      </c>
      <c s="25" t="s">
        <v>49</v>
      </c>
      <c s="30" t="s">
        <v>3688</v>
      </c>
      <c s="31" t="s">
        <v>142</v>
      </c>
      <c s="32">
        <v>148</v>
      </c>
      <c s="33">
        <v>0</v>
      </c>
      <c s="33">
        <f>ROUND(ROUND(H31,2)*ROUND(G31,3),2)</f>
      </c>
      <c s="31" t="s">
        <v>105</v>
      </c>
      <c r="O31">
        <f>(I31*21)/100</f>
      </c>
      <c t="s">
        <v>23</v>
      </c>
    </row>
    <row r="32" spans="1:5" ht="25.5">
      <c r="A32" s="34" t="s">
        <v>53</v>
      </c>
      <c r="E32" s="35" t="s">
        <v>3689</v>
      </c>
    </row>
    <row r="33" spans="1:5" ht="12.75">
      <c r="A33" s="36" t="s">
        <v>55</v>
      </c>
      <c r="E33" s="37" t="s">
        <v>3690</v>
      </c>
    </row>
    <row r="34" spans="1:5" ht="191.25">
      <c r="A34" t="s">
        <v>56</v>
      </c>
      <c r="E34" s="35" t="s">
        <v>3691</v>
      </c>
    </row>
    <row r="35" spans="1:18" ht="12.75" customHeight="1">
      <c r="A35" s="6" t="s">
        <v>45</v>
      </c>
      <c s="6"/>
      <c s="39" t="s">
        <v>22</v>
      </c>
      <c s="6"/>
      <c s="27" t="s">
        <v>3692</v>
      </c>
      <c s="6"/>
      <c s="6"/>
      <c s="6"/>
      <c s="40">
        <f>0+Q35</f>
      </c>
      <c s="6"/>
      <c r="O35">
        <f>0+R35</f>
      </c>
      <c r="Q35">
        <f>0+I36+I40+I44</f>
      </c>
      <c>
        <f>0+O36+O40+O44</f>
      </c>
    </row>
    <row r="36" spans="1:16" ht="12.75">
      <c r="A36" s="25" t="s">
        <v>47</v>
      </c>
      <c s="29" t="s">
        <v>73</v>
      </c>
      <c s="29" t="s">
        <v>3693</v>
      </c>
      <c s="25" t="s">
        <v>49</v>
      </c>
      <c s="30" t="s">
        <v>3694</v>
      </c>
      <c s="31" t="s">
        <v>104</v>
      </c>
      <c s="32">
        <v>5.928</v>
      </c>
      <c s="33">
        <v>0</v>
      </c>
      <c s="33">
        <f>ROUND(ROUND(H36,2)*ROUND(G36,3),2)</f>
      </c>
      <c s="31" t="s">
        <v>105</v>
      </c>
      <c r="O36">
        <f>(I36*21)/100</f>
      </c>
      <c t="s">
        <v>23</v>
      </c>
    </row>
    <row r="37" spans="1:5" ht="25.5">
      <c r="A37" s="34" t="s">
        <v>53</v>
      </c>
      <c r="E37" s="35" t="s">
        <v>3695</v>
      </c>
    </row>
    <row r="38" spans="1:5" ht="12.75">
      <c r="A38" s="36" t="s">
        <v>55</v>
      </c>
      <c r="E38" s="37" t="s">
        <v>3696</v>
      </c>
    </row>
    <row r="39" spans="1:5" ht="293.25">
      <c r="A39" t="s">
        <v>56</v>
      </c>
      <c r="E39" s="35" t="s">
        <v>3697</v>
      </c>
    </row>
    <row r="40" spans="1:16" ht="12.75">
      <c r="A40" s="25" t="s">
        <v>47</v>
      </c>
      <c s="29" t="s">
        <v>77</v>
      </c>
      <c s="29" t="s">
        <v>3698</v>
      </c>
      <c s="25" t="s">
        <v>29</v>
      </c>
      <c s="30" t="s">
        <v>3699</v>
      </c>
      <c s="31" t="s">
        <v>116</v>
      </c>
      <c s="32">
        <v>144</v>
      </c>
      <c s="33">
        <v>0</v>
      </c>
      <c s="33">
        <f>ROUND(ROUND(H40,2)*ROUND(G40,3),2)</f>
      </c>
      <c s="31" t="s">
        <v>105</v>
      </c>
      <c r="O40">
        <f>(I40*21)/100</f>
      </c>
      <c t="s">
        <v>23</v>
      </c>
    </row>
    <row r="41" spans="1:5" ht="25.5">
      <c r="A41" s="34" t="s">
        <v>53</v>
      </c>
      <c r="E41" s="35" t="s">
        <v>3700</v>
      </c>
    </row>
    <row r="42" spans="1:5" ht="12.75">
      <c r="A42" s="36" t="s">
        <v>55</v>
      </c>
      <c r="E42" s="37" t="s">
        <v>3701</v>
      </c>
    </row>
    <row r="43" spans="1:5" ht="229.5">
      <c r="A43" t="s">
        <v>56</v>
      </c>
      <c r="E43" s="35" t="s">
        <v>3702</v>
      </c>
    </row>
    <row r="44" spans="1:16" ht="12.75">
      <c r="A44" s="25" t="s">
        <v>47</v>
      </c>
      <c s="29" t="s">
        <v>40</v>
      </c>
      <c s="29" t="s">
        <v>3698</v>
      </c>
      <c s="25" t="s">
        <v>23</v>
      </c>
      <c s="30" t="s">
        <v>3699</v>
      </c>
      <c s="31" t="s">
        <v>116</v>
      </c>
      <c s="32">
        <v>432</v>
      </c>
      <c s="33">
        <v>0</v>
      </c>
      <c s="33">
        <f>ROUND(ROUND(H44,2)*ROUND(G44,3),2)</f>
      </c>
      <c s="31" t="s">
        <v>105</v>
      </c>
      <c r="O44">
        <f>(I44*21)/100</f>
      </c>
      <c t="s">
        <v>23</v>
      </c>
    </row>
    <row r="45" spans="1:5" ht="38.25">
      <c r="A45" s="34" t="s">
        <v>53</v>
      </c>
      <c r="E45" s="35" t="s">
        <v>3703</v>
      </c>
    </row>
    <row r="46" spans="1:5" ht="12.75">
      <c r="A46" s="36" t="s">
        <v>55</v>
      </c>
      <c r="E46" s="37" t="s">
        <v>3704</v>
      </c>
    </row>
    <row r="47" spans="1:5" ht="229.5">
      <c r="A47" t="s">
        <v>56</v>
      </c>
      <c r="E47" s="35" t="s">
        <v>3702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3705</v>
      </c>
      <c s="41">
        <f>0+I8+I13</f>
      </c>
      <c s="10"/>
      <c r="O3" t="s">
        <v>19</v>
      </c>
      <c t="s">
        <v>23</v>
      </c>
    </row>
    <row r="4" spans="1:16" ht="15" customHeight="1">
      <c r="A4" t="s">
        <v>17</v>
      </c>
      <c s="16" t="s">
        <v>18</v>
      </c>
      <c s="17" t="s">
        <v>3705</v>
      </c>
      <c s="6"/>
      <c s="18" t="s">
        <v>3706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3707</v>
      </c>
      <c s="25" t="s">
        <v>49</v>
      </c>
      <c s="30" t="s">
        <v>3708</v>
      </c>
      <c s="31" t="s">
        <v>126</v>
      </c>
      <c s="32">
        <v>366</v>
      </c>
      <c s="33">
        <v>0</v>
      </c>
      <c s="33">
        <f>ROUND(ROUND(H9,2)*ROUND(G9,3),2)</f>
      </c>
      <c s="31"/>
      <c r="O9">
        <f>(I9*21)/100</f>
      </c>
      <c t="s">
        <v>23</v>
      </c>
    </row>
    <row r="10" spans="1:5" ht="12.75">
      <c r="A10" s="34" t="s">
        <v>53</v>
      </c>
      <c r="E10" s="35" t="s">
        <v>3709</v>
      </c>
    </row>
    <row r="11" spans="1:5" ht="12.75">
      <c r="A11" s="36" t="s">
        <v>55</v>
      </c>
      <c r="E11" s="37" t="s">
        <v>3710</v>
      </c>
    </row>
    <row r="12" spans="1:5" ht="25.5">
      <c r="A12" t="s">
        <v>56</v>
      </c>
      <c r="E12" s="35" t="s">
        <v>158</v>
      </c>
    </row>
    <row r="13" spans="1:18" ht="12.75" customHeight="1">
      <c r="A13" s="6" t="s">
        <v>45</v>
      </c>
      <c s="6"/>
      <c s="39" t="s">
        <v>29</v>
      </c>
      <c s="6"/>
      <c s="27" t="s">
        <v>113</v>
      </c>
      <c s="6"/>
      <c s="6"/>
      <c s="6"/>
      <c s="40">
        <f>0+Q13</f>
      </c>
      <c s="6"/>
      <c r="O13">
        <f>0+R13</f>
      </c>
      <c r="Q13">
        <f>0+I14+I18+I22+I26+I30+I34+I38</f>
      </c>
      <c>
        <f>0+O14+O18+O22+O26+O30+O34+O38</f>
      </c>
    </row>
    <row r="14" spans="1:16" ht="12.75">
      <c r="A14" s="25" t="s">
        <v>47</v>
      </c>
      <c s="29" t="s">
        <v>23</v>
      </c>
      <c s="29" t="s">
        <v>3711</v>
      </c>
      <c s="25" t="s">
        <v>371</v>
      </c>
      <c s="30" t="s">
        <v>3712</v>
      </c>
      <c s="31" t="s">
        <v>126</v>
      </c>
      <c s="32">
        <v>366</v>
      </c>
      <c s="33">
        <v>0</v>
      </c>
      <c s="33">
        <f>ROUND(ROUND(H14,2)*ROUND(G14,3),2)</f>
      </c>
      <c s="31"/>
      <c r="O14">
        <f>(I14*21)/100</f>
      </c>
      <c t="s">
        <v>23</v>
      </c>
    </row>
    <row r="15" spans="1:5" ht="12.75">
      <c r="A15" s="34" t="s">
        <v>53</v>
      </c>
      <c r="E15" s="35" t="s">
        <v>3713</v>
      </c>
    </row>
    <row r="16" spans="1:5" ht="12.75">
      <c r="A16" s="36" t="s">
        <v>55</v>
      </c>
      <c r="E16" s="37" t="s">
        <v>3710</v>
      </c>
    </row>
    <row r="17" spans="1:5" ht="306">
      <c r="A17" t="s">
        <v>56</v>
      </c>
      <c r="E17" s="35" t="s">
        <v>3714</v>
      </c>
    </row>
    <row r="18" spans="1:16" ht="12.75">
      <c r="A18" s="25" t="s">
        <v>47</v>
      </c>
      <c s="29" t="s">
        <v>22</v>
      </c>
      <c s="29" t="s">
        <v>3715</v>
      </c>
      <c s="25" t="s">
        <v>49</v>
      </c>
      <c s="30" t="s">
        <v>3716</v>
      </c>
      <c s="31" t="s">
        <v>116</v>
      </c>
      <c s="32">
        <v>1830</v>
      </c>
      <c s="33">
        <v>0</v>
      </c>
      <c s="33">
        <f>ROUND(ROUND(H18,2)*ROUND(G18,3),2)</f>
      </c>
      <c s="31"/>
      <c r="O18">
        <f>(I18*21)/100</f>
      </c>
      <c t="s">
        <v>23</v>
      </c>
    </row>
    <row r="19" spans="1:5" ht="12.75">
      <c r="A19" s="34" t="s">
        <v>53</v>
      </c>
      <c r="E19" s="35" t="s">
        <v>49</v>
      </c>
    </row>
    <row r="20" spans="1:5" ht="12.75">
      <c r="A20" s="36" t="s">
        <v>55</v>
      </c>
      <c r="E20" s="37" t="s">
        <v>3717</v>
      </c>
    </row>
    <row r="21" spans="1:5" ht="38.25">
      <c r="A21" t="s">
        <v>56</v>
      </c>
      <c r="E21" s="35" t="s">
        <v>3718</v>
      </c>
    </row>
    <row r="22" spans="1:16" ht="12.75">
      <c r="A22" s="25" t="s">
        <v>47</v>
      </c>
      <c s="29" t="s">
        <v>33</v>
      </c>
      <c s="29" t="s">
        <v>3719</v>
      </c>
      <c s="25" t="s">
        <v>49</v>
      </c>
      <c s="30" t="s">
        <v>928</v>
      </c>
      <c s="31" t="s">
        <v>116</v>
      </c>
      <c s="32">
        <v>1830</v>
      </c>
      <c s="33">
        <v>0</v>
      </c>
      <c s="33">
        <f>ROUND(ROUND(H22,2)*ROUND(G22,3),2)</f>
      </c>
      <c s="31"/>
      <c r="O22">
        <f>(I22*21)/100</f>
      </c>
      <c t="s">
        <v>23</v>
      </c>
    </row>
    <row r="23" spans="1:5" ht="12.75">
      <c r="A23" s="34" t="s">
        <v>53</v>
      </c>
      <c r="E23" s="35" t="s">
        <v>49</v>
      </c>
    </row>
    <row r="24" spans="1:5" ht="12.75">
      <c r="A24" s="36" t="s">
        <v>55</v>
      </c>
      <c r="E24" s="37" t="s">
        <v>3720</v>
      </c>
    </row>
    <row r="25" spans="1:5" ht="25.5">
      <c r="A25" t="s">
        <v>56</v>
      </c>
      <c r="E25" s="35" t="s">
        <v>3721</v>
      </c>
    </row>
    <row r="26" spans="1:16" ht="12.75">
      <c r="A26" s="25" t="s">
        <v>47</v>
      </c>
      <c s="29" t="s">
        <v>35</v>
      </c>
      <c s="29" t="s">
        <v>3722</v>
      </c>
      <c s="25" t="s">
        <v>49</v>
      </c>
      <c s="30" t="s">
        <v>3723</v>
      </c>
      <c s="31" t="s">
        <v>116</v>
      </c>
      <c s="32">
        <v>1830</v>
      </c>
      <c s="33">
        <v>0</v>
      </c>
      <c s="33">
        <f>ROUND(ROUND(H26,2)*ROUND(G26,3),2)</f>
      </c>
      <c s="31"/>
      <c r="O26">
        <f>(I26*21)/100</f>
      </c>
      <c t="s">
        <v>23</v>
      </c>
    </row>
    <row r="27" spans="1:5" ht="12.75">
      <c r="A27" s="34" t="s">
        <v>53</v>
      </c>
      <c r="E27" s="35" t="s">
        <v>49</v>
      </c>
    </row>
    <row r="28" spans="1:5" ht="12.75">
      <c r="A28" s="36" t="s">
        <v>55</v>
      </c>
      <c r="E28" s="37" t="s">
        <v>3720</v>
      </c>
    </row>
    <row r="29" spans="1:5" ht="38.25">
      <c r="A29" t="s">
        <v>56</v>
      </c>
      <c r="E29" s="35" t="s">
        <v>3724</v>
      </c>
    </row>
    <row r="30" spans="1:16" ht="12.75">
      <c r="A30" s="25" t="s">
        <v>47</v>
      </c>
      <c s="29" t="s">
        <v>37</v>
      </c>
      <c s="29" t="s">
        <v>3725</v>
      </c>
      <c s="25" t="s">
        <v>49</v>
      </c>
      <c s="30" t="s">
        <v>3726</v>
      </c>
      <c s="31" t="s">
        <v>116</v>
      </c>
      <c s="32">
        <v>1830</v>
      </c>
      <c s="33">
        <v>0</v>
      </c>
      <c s="33">
        <f>ROUND(ROUND(H30,2)*ROUND(G30,3),2)</f>
      </c>
      <c s="31"/>
      <c r="O30">
        <f>(I30*21)/100</f>
      </c>
      <c t="s">
        <v>23</v>
      </c>
    </row>
    <row r="31" spans="1:5" ht="12.75">
      <c r="A31" s="34" t="s">
        <v>53</v>
      </c>
      <c r="E31" s="35" t="s">
        <v>49</v>
      </c>
    </row>
    <row r="32" spans="1:5" ht="12.75">
      <c r="A32" s="36" t="s">
        <v>55</v>
      </c>
      <c r="E32" s="37" t="s">
        <v>3720</v>
      </c>
    </row>
    <row r="33" spans="1:5" ht="51">
      <c r="A33" t="s">
        <v>56</v>
      </c>
      <c r="E33" s="35" t="s">
        <v>3727</v>
      </c>
    </row>
    <row r="34" spans="1:16" ht="12.75">
      <c r="A34" s="25" t="s">
        <v>47</v>
      </c>
      <c s="29" t="s">
        <v>73</v>
      </c>
      <c s="29" t="s">
        <v>3728</v>
      </c>
      <c s="25" t="s">
        <v>49</v>
      </c>
      <c s="30" t="s">
        <v>3729</v>
      </c>
      <c s="31" t="s">
        <v>116</v>
      </c>
      <c s="32">
        <v>3660</v>
      </c>
      <c s="33">
        <v>0</v>
      </c>
      <c s="33">
        <f>ROUND(ROUND(H34,2)*ROUND(G34,3),2)</f>
      </c>
      <c s="31"/>
      <c r="O34">
        <f>(I34*21)/100</f>
      </c>
      <c t="s">
        <v>23</v>
      </c>
    </row>
    <row r="35" spans="1:5" ht="12.75">
      <c r="A35" s="34" t="s">
        <v>53</v>
      </c>
      <c r="E35" s="35" t="s">
        <v>49</v>
      </c>
    </row>
    <row r="36" spans="1:5" ht="25.5">
      <c r="A36" s="36" t="s">
        <v>55</v>
      </c>
      <c r="E36" s="37" t="s">
        <v>3730</v>
      </c>
    </row>
    <row r="37" spans="1:5" ht="25.5">
      <c r="A37" t="s">
        <v>56</v>
      </c>
      <c r="E37" s="35" t="s">
        <v>3731</v>
      </c>
    </row>
    <row r="38" spans="1:16" ht="25.5">
      <c r="A38" s="25" t="s">
        <v>47</v>
      </c>
      <c s="29" t="s">
        <v>77</v>
      </c>
      <c s="29" t="s">
        <v>3732</v>
      </c>
      <c s="25" t="s">
        <v>49</v>
      </c>
      <c s="30" t="s">
        <v>3733</v>
      </c>
      <c s="31" t="s">
        <v>126</v>
      </c>
      <c s="32">
        <v>216</v>
      </c>
      <c s="33">
        <v>0</v>
      </c>
      <c s="33">
        <f>ROUND(ROUND(H38,2)*ROUND(G38,3),2)</f>
      </c>
      <c s="31"/>
      <c r="O38">
        <f>(I38*21)/100</f>
      </c>
      <c t="s">
        <v>23</v>
      </c>
    </row>
    <row r="39" spans="1:5" ht="12.75">
      <c r="A39" s="34" t="s">
        <v>53</v>
      </c>
      <c r="E39" s="35" t="s">
        <v>49</v>
      </c>
    </row>
    <row r="40" spans="1:5" ht="12.75">
      <c r="A40" s="36" t="s">
        <v>55</v>
      </c>
      <c r="E40" s="37" t="s">
        <v>3734</v>
      </c>
    </row>
    <row r="41" spans="1:5" ht="38.25">
      <c r="A41" t="s">
        <v>56</v>
      </c>
      <c r="E41" s="35" t="s">
        <v>3735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3736</v>
      </c>
      <c s="41">
        <f>0+I8+I13</f>
      </c>
      <c s="10"/>
      <c r="O3" t="s">
        <v>19</v>
      </c>
      <c t="s">
        <v>23</v>
      </c>
    </row>
    <row r="4" spans="1:16" ht="15" customHeight="1">
      <c r="A4" t="s">
        <v>17</v>
      </c>
      <c s="16" t="s">
        <v>18</v>
      </c>
      <c s="17" t="s">
        <v>3736</v>
      </c>
      <c s="6"/>
      <c s="18" t="s">
        <v>3737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3707</v>
      </c>
      <c s="25" t="s">
        <v>49</v>
      </c>
      <c s="30" t="s">
        <v>3708</v>
      </c>
      <c s="31" t="s">
        <v>126</v>
      </c>
      <c s="32">
        <v>35.6</v>
      </c>
      <c s="33">
        <v>0</v>
      </c>
      <c s="33">
        <f>ROUND(ROUND(H9,2)*ROUND(G9,3),2)</f>
      </c>
      <c s="31"/>
      <c r="O9">
        <f>(I9*21)/100</f>
      </c>
      <c t="s">
        <v>23</v>
      </c>
    </row>
    <row r="10" spans="1:5" ht="12.75">
      <c r="A10" s="34" t="s">
        <v>53</v>
      </c>
      <c r="E10" s="35" t="s">
        <v>3709</v>
      </c>
    </row>
    <row r="11" spans="1:5" ht="12.75">
      <c r="A11" s="36" t="s">
        <v>55</v>
      </c>
      <c r="E11" s="37" t="s">
        <v>3738</v>
      </c>
    </row>
    <row r="12" spans="1:5" ht="25.5">
      <c r="A12" t="s">
        <v>56</v>
      </c>
      <c r="E12" s="35" t="s">
        <v>158</v>
      </c>
    </row>
    <row r="13" spans="1:18" ht="12.75" customHeight="1">
      <c r="A13" s="6" t="s">
        <v>45</v>
      </c>
      <c s="6"/>
      <c s="39" t="s">
        <v>29</v>
      </c>
      <c s="6"/>
      <c s="27" t="s">
        <v>113</v>
      </c>
      <c s="6"/>
      <c s="6"/>
      <c s="6"/>
      <c s="40">
        <f>0+Q13</f>
      </c>
      <c s="6"/>
      <c r="O13">
        <f>0+R13</f>
      </c>
      <c r="Q13">
        <f>0+I14+I18+I22+I26+I30+I34+I38+I42+I46+I50+I54+I58+I62+I66</f>
      </c>
      <c>
        <f>0+O14+O18+O22+O26+O30+O34+O38+O42+O46+O50+O54+O58+O62+O66</f>
      </c>
    </row>
    <row r="14" spans="1:16" ht="12.75">
      <c r="A14" s="25" t="s">
        <v>47</v>
      </c>
      <c s="29" t="s">
        <v>23</v>
      </c>
      <c s="29" t="s">
        <v>3711</v>
      </c>
      <c s="25" t="s">
        <v>371</v>
      </c>
      <c s="30" t="s">
        <v>3712</v>
      </c>
      <c s="31" t="s">
        <v>126</v>
      </c>
      <c s="32">
        <v>35.6</v>
      </c>
      <c s="33">
        <v>0</v>
      </c>
      <c s="33">
        <f>ROUND(ROUND(H14,2)*ROUND(G14,3),2)</f>
      </c>
      <c s="31"/>
      <c r="O14">
        <f>(I14*21)/100</f>
      </c>
      <c t="s">
        <v>23</v>
      </c>
    </row>
    <row r="15" spans="1:5" ht="12.75">
      <c r="A15" s="34" t="s">
        <v>53</v>
      </c>
      <c r="E15" s="35" t="s">
        <v>3713</v>
      </c>
    </row>
    <row r="16" spans="1:5" ht="12.75">
      <c r="A16" s="36" t="s">
        <v>55</v>
      </c>
      <c r="E16" s="37" t="s">
        <v>3738</v>
      </c>
    </row>
    <row r="17" spans="1:5" ht="306">
      <c r="A17" t="s">
        <v>56</v>
      </c>
      <c r="E17" s="35" t="s">
        <v>3714</v>
      </c>
    </row>
    <row r="18" spans="1:16" ht="12.75">
      <c r="A18" s="25" t="s">
        <v>47</v>
      </c>
      <c s="29" t="s">
        <v>22</v>
      </c>
      <c s="29" t="s">
        <v>3715</v>
      </c>
      <c s="25" t="s">
        <v>49</v>
      </c>
      <c s="30" t="s">
        <v>3716</v>
      </c>
      <c s="31" t="s">
        <v>116</v>
      </c>
      <c s="32">
        <v>1830</v>
      </c>
      <c s="33">
        <v>0</v>
      </c>
      <c s="33">
        <f>ROUND(ROUND(H18,2)*ROUND(G18,3),2)</f>
      </c>
      <c s="31"/>
      <c r="O18">
        <f>(I18*21)/100</f>
      </c>
      <c t="s">
        <v>23</v>
      </c>
    </row>
    <row r="19" spans="1:5" ht="12.75">
      <c r="A19" s="34" t="s">
        <v>53</v>
      </c>
      <c r="E19" s="35" t="s">
        <v>49</v>
      </c>
    </row>
    <row r="20" spans="1:5" ht="12.75">
      <c r="A20" s="36" t="s">
        <v>55</v>
      </c>
      <c r="E20" s="37" t="s">
        <v>3739</v>
      </c>
    </row>
    <row r="21" spans="1:5" ht="38.25">
      <c r="A21" t="s">
        <v>56</v>
      </c>
      <c r="E21" s="35" t="s">
        <v>3718</v>
      </c>
    </row>
    <row r="22" spans="1:16" ht="12.75">
      <c r="A22" s="25" t="s">
        <v>47</v>
      </c>
      <c s="29" t="s">
        <v>33</v>
      </c>
      <c s="29" t="s">
        <v>3719</v>
      </c>
      <c s="25" t="s">
        <v>49</v>
      </c>
      <c s="30" t="s">
        <v>928</v>
      </c>
      <c s="31" t="s">
        <v>116</v>
      </c>
      <c s="32">
        <v>178</v>
      </c>
      <c s="33">
        <v>0</v>
      </c>
      <c s="33">
        <f>ROUND(ROUND(H22,2)*ROUND(G22,3),2)</f>
      </c>
      <c s="31"/>
      <c r="O22">
        <f>(I22*21)/100</f>
      </c>
      <c t="s">
        <v>23</v>
      </c>
    </row>
    <row r="23" spans="1:5" ht="12.75">
      <c r="A23" s="34" t="s">
        <v>53</v>
      </c>
      <c r="E23" s="35" t="s">
        <v>49</v>
      </c>
    </row>
    <row r="24" spans="1:5" ht="12.75">
      <c r="A24" s="36" t="s">
        <v>55</v>
      </c>
      <c r="E24" s="37" t="s">
        <v>3740</v>
      </c>
    </row>
    <row r="25" spans="1:5" ht="25.5">
      <c r="A25" t="s">
        <v>56</v>
      </c>
      <c r="E25" s="35" t="s">
        <v>3721</v>
      </c>
    </row>
    <row r="26" spans="1:16" ht="12.75">
      <c r="A26" s="25" t="s">
        <v>47</v>
      </c>
      <c s="29" t="s">
        <v>35</v>
      </c>
      <c s="29" t="s">
        <v>3722</v>
      </c>
      <c s="25" t="s">
        <v>49</v>
      </c>
      <c s="30" t="s">
        <v>3723</v>
      </c>
      <c s="31" t="s">
        <v>116</v>
      </c>
      <c s="32">
        <v>178</v>
      </c>
      <c s="33">
        <v>0</v>
      </c>
      <c s="33">
        <f>ROUND(ROUND(H26,2)*ROUND(G26,3),2)</f>
      </c>
      <c s="31"/>
      <c r="O26">
        <f>(I26*21)/100</f>
      </c>
      <c t="s">
        <v>23</v>
      </c>
    </row>
    <row r="27" spans="1:5" ht="12.75">
      <c r="A27" s="34" t="s">
        <v>53</v>
      </c>
      <c r="E27" s="35" t="s">
        <v>49</v>
      </c>
    </row>
    <row r="28" spans="1:5" ht="12.75">
      <c r="A28" s="36" t="s">
        <v>55</v>
      </c>
      <c r="E28" s="37" t="s">
        <v>3740</v>
      </c>
    </row>
    <row r="29" spans="1:5" ht="38.25">
      <c r="A29" t="s">
        <v>56</v>
      </c>
      <c r="E29" s="35" t="s">
        <v>3724</v>
      </c>
    </row>
    <row r="30" spans="1:16" ht="12.75">
      <c r="A30" s="25" t="s">
        <v>47</v>
      </c>
      <c s="29" t="s">
        <v>37</v>
      </c>
      <c s="29" t="s">
        <v>3725</v>
      </c>
      <c s="25" t="s">
        <v>49</v>
      </c>
      <c s="30" t="s">
        <v>3726</v>
      </c>
      <c s="31" t="s">
        <v>116</v>
      </c>
      <c s="32">
        <v>178</v>
      </c>
      <c s="33">
        <v>0</v>
      </c>
      <c s="33">
        <f>ROUND(ROUND(H30,2)*ROUND(G30,3),2)</f>
      </c>
      <c s="31"/>
      <c r="O30">
        <f>(I30*21)/100</f>
      </c>
      <c t="s">
        <v>23</v>
      </c>
    </row>
    <row r="31" spans="1:5" ht="12.75">
      <c r="A31" s="34" t="s">
        <v>53</v>
      </c>
      <c r="E31" s="35" t="s">
        <v>49</v>
      </c>
    </row>
    <row r="32" spans="1:5" ht="12.75">
      <c r="A32" s="36" t="s">
        <v>55</v>
      </c>
      <c r="E32" s="37" t="s">
        <v>3740</v>
      </c>
    </row>
    <row r="33" spans="1:5" ht="51">
      <c r="A33" t="s">
        <v>56</v>
      </c>
      <c r="E33" s="35" t="s">
        <v>3727</v>
      </c>
    </row>
    <row r="34" spans="1:16" ht="12.75">
      <c r="A34" s="25" t="s">
        <v>47</v>
      </c>
      <c s="29" t="s">
        <v>73</v>
      </c>
      <c s="29" t="s">
        <v>3728</v>
      </c>
      <c s="25" t="s">
        <v>49</v>
      </c>
      <c s="30" t="s">
        <v>3729</v>
      </c>
      <c s="31" t="s">
        <v>116</v>
      </c>
      <c s="32">
        <v>356</v>
      </c>
      <c s="33">
        <v>0</v>
      </c>
      <c s="33">
        <f>ROUND(ROUND(H34,2)*ROUND(G34,3),2)</f>
      </c>
      <c s="31"/>
      <c r="O34">
        <f>(I34*21)/100</f>
      </c>
      <c t="s">
        <v>23</v>
      </c>
    </row>
    <row r="35" spans="1:5" ht="12.75">
      <c r="A35" s="34" t="s">
        <v>53</v>
      </c>
      <c r="E35" s="35" t="s">
        <v>49</v>
      </c>
    </row>
    <row r="36" spans="1:5" ht="25.5">
      <c r="A36" s="36" t="s">
        <v>55</v>
      </c>
      <c r="E36" s="37" t="s">
        <v>3741</v>
      </c>
    </row>
    <row r="37" spans="1:5" ht="25.5">
      <c r="A37" t="s">
        <v>56</v>
      </c>
      <c r="E37" s="35" t="s">
        <v>3731</v>
      </c>
    </row>
    <row r="38" spans="1:16" ht="12.75">
      <c r="A38" s="25" t="s">
        <v>47</v>
      </c>
      <c s="29" t="s">
        <v>77</v>
      </c>
      <c s="29" t="s">
        <v>3742</v>
      </c>
      <c s="25" t="s">
        <v>49</v>
      </c>
      <c s="30" t="s">
        <v>3743</v>
      </c>
      <c s="31" t="s">
        <v>116</v>
      </c>
      <c s="32">
        <v>77.62</v>
      </c>
      <c s="33">
        <v>0</v>
      </c>
      <c s="33">
        <f>ROUND(ROUND(H38,2)*ROUND(G38,3),2)</f>
      </c>
      <c s="31"/>
      <c r="O38">
        <f>(I38*21)/100</f>
      </c>
      <c t="s">
        <v>23</v>
      </c>
    </row>
    <row r="39" spans="1:5" ht="12.75">
      <c r="A39" s="34" t="s">
        <v>53</v>
      </c>
      <c r="E39" s="35" t="s">
        <v>49</v>
      </c>
    </row>
    <row r="40" spans="1:5" ht="25.5">
      <c r="A40" s="36" t="s">
        <v>55</v>
      </c>
      <c r="E40" s="37" t="s">
        <v>3744</v>
      </c>
    </row>
    <row r="41" spans="1:5" ht="38.25">
      <c r="A41" t="s">
        <v>56</v>
      </c>
      <c r="E41" s="35" t="s">
        <v>3745</v>
      </c>
    </row>
    <row r="42" spans="1:16" ht="12.75">
      <c r="A42" s="25" t="s">
        <v>47</v>
      </c>
      <c s="29" t="s">
        <v>40</v>
      </c>
      <c s="29" t="s">
        <v>3746</v>
      </c>
      <c s="25" t="s">
        <v>49</v>
      </c>
      <c s="30" t="s">
        <v>3747</v>
      </c>
      <c s="31" t="s">
        <v>116</v>
      </c>
      <c s="32">
        <v>310.48</v>
      </c>
      <c s="33">
        <v>0</v>
      </c>
      <c s="33">
        <f>ROUND(ROUND(H42,2)*ROUND(G42,3),2)</f>
      </c>
      <c s="31"/>
      <c r="O42">
        <f>(I42*21)/100</f>
      </c>
      <c t="s">
        <v>23</v>
      </c>
    </row>
    <row r="43" spans="1:5" ht="12.75">
      <c r="A43" s="34" t="s">
        <v>53</v>
      </c>
      <c r="E43" s="35" t="s">
        <v>49</v>
      </c>
    </row>
    <row r="44" spans="1:5" ht="38.25">
      <c r="A44" s="36" t="s">
        <v>55</v>
      </c>
      <c r="E44" s="37" t="s">
        <v>3748</v>
      </c>
    </row>
    <row r="45" spans="1:5" ht="12.75">
      <c r="A45" t="s">
        <v>56</v>
      </c>
      <c r="E45" s="35" t="s">
        <v>3749</v>
      </c>
    </row>
    <row r="46" spans="1:16" ht="12.75">
      <c r="A46" s="25" t="s">
        <v>47</v>
      </c>
      <c s="29" t="s">
        <v>42</v>
      </c>
      <c s="29" t="s">
        <v>3750</v>
      </c>
      <c s="25" t="s">
        <v>49</v>
      </c>
      <c s="30" t="s">
        <v>3751</v>
      </c>
      <c s="31" t="s">
        <v>116</v>
      </c>
      <c s="32">
        <v>725</v>
      </c>
      <c s="33">
        <v>0</v>
      </c>
      <c s="33">
        <f>ROUND(ROUND(H46,2)*ROUND(G46,3),2)</f>
      </c>
      <c s="31"/>
      <c r="O46">
        <f>(I46*21)/100</f>
      </c>
      <c t="s">
        <v>23</v>
      </c>
    </row>
    <row r="47" spans="1:5" ht="12.75">
      <c r="A47" s="34" t="s">
        <v>53</v>
      </c>
      <c r="E47" s="35" t="s">
        <v>49</v>
      </c>
    </row>
    <row r="48" spans="1:5" ht="12.75">
      <c r="A48" s="36" t="s">
        <v>55</v>
      </c>
      <c r="E48" s="37" t="s">
        <v>3752</v>
      </c>
    </row>
    <row r="49" spans="1:5" ht="38.25">
      <c r="A49" t="s">
        <v>56</v>
      </c>
      <c r="E49" s="35" t="s">
        <v>3753</v>
      </c>
    </row>
    <row r="50" spans="1:16" ht="12.75">
      <c r="A50" s="25" t="s">
        <v>47</v>
      </c>
      <c s="29" t="s">
        <v>44</v>
      </c>
      <c s="29" t="s">
        <v>3754</v>
      </c>
      <c s="25" t="s">
        <v>49</v>
      </c>
      <c s="30" t="s">
        <v>3755</v>
      </c>
      <c s="31" t="s">
        <v>121</v>
      </c>
      <c s="32">
        <v>80</v>
      </c>
      <c s="33">
        <v>0</v>
      </c>
      <c s="33">
        <f>ROUND(ROUND(H50,2)*ROUND(G50,3),2)</f>
      </c>
      <c s="31"/>
      <c r="O50">
        <f>(I50*21)/100</f>
      </c>
      <c t="s">
        <v>23</v>
      </c>
    </row>
    <row r="51" spans="1:5" ht="12.75">
      <c r="A51" s="34" t="s">
        <v>53</v>
      </c>
      <c r="E51" s="35" t="s">
        <v>49</v>
      </c>
    </row>
    <row r="52" spans="1:5" ht="12.75">
      <c r="A52" s="36" t="s">
        <v>55</v>
      </c>
      <c r="E52" s="37" t="s">
        <v>3756</v>
      </c>
    </row>
    <row r="53" spans="1:5" ht="38.25">
      <c r="A53" t="s">
        <v>56</v>
      </c>
      <c r="E53" s="35" t="s">
        <v>3757</v>
      </c>
    </row>
    <row r="54" spans="1:16" ht="12.75">
      <c r="A54" s="25" t="s">
        <v>47</v>
      </c>
      <c s="29" t="s">
        <v>89</v>
      </c>
      <c s="29" t="s">
        <v>3758</v>
      </c>
      <c s="25" t="s">
        <v>49</v>
      </c>
      <c s="30" t="s">
        <v>3759</v>
      </c>
      <c s="31" t="s">
        <v>126</v>
      </c>
      <c s="32">
        <v>83.6</v>
      </c>
      <c s="33">
        <v>0</v>
      </c>
      <c s="33">
        <f>ROUND(ROUND(H54,2)*ROUND(G54,3),2)</f>
      </c>
      <c s="31"/>
      <c r="O54">
        <f>(I54*21)/100</f>
      </c>
      <c t="s">
        <v>23</v>
      </c>
    </row>
    <row r="55" spans="1:5" ht="12.75">
      <c r="A55" s="34" t="s">
        <v>53</v>
      </c>
      <c r="E55" s="35" t="s">
        <v>49</v>
      </c>
    </row>
    <row r="56" spans="1:5" ht="63.75">
      <c r="A56" s="36" t="s">
        <v>55</v>
      </c>
      <c r="E56" s="37" t="s">
        <v>3760</v>
      </c>
    </row>
    <row r="57" spans="1:5" ht="38.25">
      <c r="A57" t="s">
        <v>56</v>
      </c>
      <c r="E57" s="35" t="s">
        <v>138</v>
      </c>
    </row>
    <row r="58" spans="1:16" ht="12.75">
      <c r="A58" s="25" t="s">
        <v>47</v>
      </c>
      <c s="29" t="s">
        <v>94</v>
      </c>
      <c s="29" t="s">
        <v>3732</v>
      </c>
      <c s="25" t="s">
        <v>49</v>
      </c>
      <c s="30" t="s">
        <v>3761</v>
      </c>
      <c s="31" t="s">
        <v>3606</v>
      </c>
      <c s="32">
        <v>14</v>
      </c>
      <c s="33">
        <v>0</v>
      </c>
      <c s="33">
        <f>ROUND(ROUND(H58,2)*ROUND(G58,3),2)</f>
      </c>
      <c s="31"/>
      <c r="O58">
        <f>(I58*21)/100</f>
      </c>
      <c t="s">
        <v>23</v>
      </c>
    </row>
    <row r="59" spans="1:5" ht="12.75">
      <c r="A59" s="34" t="s">
        <v>53</v>
      </c>
      <c r="E59" s="35" t="s">
        <v>49</v>
      </c>
    </row>
    <row r="60" spans="1:5" ht="12.75">
      <c r="A60" s="36" t="s">
        <v>55</v>
      </c>
      <c r="E60" s="37" t="s">
        <v>3762</v>
      </c>
    </row>
    <row r="61" spans="1:5" ht="25.5">
      <c r="A61" t="s">
        <v>56</v>
      </c>
      <c r="E61" s="35" t="s">
        <v>3763</v>
      </c>
    </row>
    <row r="62" spans="1:16" ht="25.5">
      <c r="A62" s="25" t="s">
        <v>47</v>
      </c>
      <c s="29" t="s">
        <v>199</v>
      </c>
      <c s="29" t="s">
        <v>3764</v>
      </c>
      <c s="25" t="s">
        <v>49</v>
      </c>
      <c s="30" t="s">
        <v>3765</v>
      </c>
      <c s="31" t="s">
        <v>121</v>
      </c>
      <c s="32">
        <v>290</v>
      </c>
      <c s="33">
        <v>0</v>
      </c>
      <c s="33">
        <f>ROUND(ROUND(H62,2)*ROUND(G62,3),2)</f>
      </c>
      <c s="31"/>
      <c r="O62">
        <f>(I62*21)/100</f>
      </c>
      <c t="s">
        <v>23</v>
      </c>
    </row>
    <row r="63" spans="1:5" ht="12.75">
      <c r="A63" s="34" t="s">
        <v>53</v>
      </c>
      <c r="E63" s="35" t="s">
        <v>49</v>
      </c>
    </row>
    <row r="64" spans="1:5" ht="12.75">
      <c r="A64" s="36" t="s">
        <v>55</v>
      </c>
      <c r="E64" s="37" t="s">
        <v>3766</v>
      </c>
    </row>
    <row r="65" spans="1:5" ht="76.5">
      <c r="A65" t="s">
        <v>56</v>
      </c>
      <c r="E65" s="35" t="s">
        <v>3767</v>
      </c>
    </row>
    <row r="66" spans="1:16" ht="25.5">
      <c r="A66" s="25" t="s">
        <v>47</v>
      </c>
      <c s="29" t="s">
        <v>205</v>
      </c>
      <c s="29" t="s">
        <v>3768</v>
      </c>
      <c s="25" t="s">
        <v>49</v>
      </c>
      <c s="30" t="s">
        <v>3769</v>
      </c>
      <c s="31" t="s">
        <v>121</v>
      </c>
      <c s="32">
        <v>8</v>
      </c>
      <c s="33">
        <v>0</v>
      </c>
      <c s="33">
        <f>ROUND(ROUND(H66,2)*ROUND(G66,3),2)</f>
      </c>
      <c s="31"/>
      <c r="O66">
        <f>(I66*21)/100</f>
      </c>
      <c t="s">
        <v>23</v>
      </c>
    </row>
    <row r="67" spans="1:5" ht="12.75">
      <c r="A67" s="34" t="s">
        <v>53</v>
      </c>
      <c r="E67" s="35" t="s">
        <v>49</v>
      </c>
    </row>
    <row r="68" spans="1:5" ht="12.75">
      <c r="A68" s="36" t="s">
        <v>55</v>
      </c>
      <c r="E68" s="37" t="s">
        <v>3770</v>
      </c>
    </row>
    <row r="69" spans="1:5" ht="114.75">
      <c r="A69" t="s">
        <v>56</v>
      </c>
      <c r="E69" s="35" t="s">
        <v>3771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0+O8+O13+O58</f>
      </c>
      <c t="s">
        <v>22</v>
      </c>
    </row>
    <row r="3" spans="1:16" ht="15" customHeight="1">
      <c r="A3" t="s">
        <v>12</v>
      </c>
      <c s="12" t="s">
        <v>14</v>
      </c>
      <c s="13" t="s">
        <v>15</v>
      </c>
      <c s="1"/>
      <c s="14" t="s">
        <v>16</v>
      </c>
      <c s="1"/>
      <c s="9"/>
      <c s="8" t="s">
        <v>3772</v>
      </c>
      <c s="41">
        <f>0+I8+I13+I58</f>
      </c>
      <c s="10"/>
      <c r="O3" t="s">
        <v>19</v>
      </c>
      <c t="s">
        <v>23</v>
      </c>
    </row>
    <row r="4" spans="1:16" ht="15" customHeight="1">
      <c r="A4" t="s">
        <v>17</v>
      </c>
      <c s="16" t="s">
        <v>18</v>
      </c>
      <c s="17" t="s">
        <v>3772</v>
      </c>
      <c s="6"/>
      <c s="18" t="s">
        <v>3773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3707</v>
      </c>
      <c s="25" t="s">
        <v>49</v>
      </c>
      <c s="30" t="s">
        <v>3708</v>
      </c>
      <c s="31" t="s">
        <v>126</v>
      </c>
      <c s="32">
        <v>88.8</v>
      </c>
      <c s="33">
        <v>0</v>
      </c>
      <c s="33">
        <f>ROUND(ROUND(H9,2)*ROUND(G9,3),2)</f>
      </c>
      <c s="31"/>
      <c r="O9">
        <f>(I9*21)/100</f>
      </c>
      <c t="s">
        <v>23</v>
      </c>
    </row>
    <row r="10" spans="1:5" ht="12.75">
      <c r="A10" s="34" t="s">
        <v>53</v>
      </c>
      <c r="E10" s="35" t="s">
        <v>3709</v>
      </c>
    </row>
    <row r="11" spans="1:5" ht="12.75">
      <c r="A11" s="36" t="s">
        <v>55</v>
      </c>
      <c r="E11" s="37" t="s">
        <v>3774</v>
      </c>
    </row>
    <row r="12" spans="1:5" ht="25.5">
      <c r="A12" t="s">
        <v>56</v>
      </c>
      <c r="E12" s="35" t="s">
        <v>158</v>
      </c>
    </row>
    <row r="13" spans="1:18" ht="12.75" customHeight="1">
      <c r="A13" s="6" t="s">
        <v>45</v>
      </c>
      <c s="6"/>
      <c s="39" t="s">
        <v>29</v>
      </c>
      <c s="6"/>
      <c s="27" t="s">
        <v>113</v>
      </c>
      <c s="6"/>
      <c s="6"/>
      <c s="6"/>
      <c s="40">
        <f>0+Q13</f>
      </c>
      <c s="6"/>
      <c r="O13">
        <f>0+R13</f>
      </c>
      <c r="Q13">
        <f>0+I14+I18+I22+I26+I30+I34+I38+I42+I46+I50+I54</f>
      </c>
      <c>
        <f>0+O14+O18+O22+O26+O30+O34+O38+O42+O46+O50+O54</f>
      </c>
    </row>
    <row r="14" spans="1:16" ht="12.75">
      <c r="A14" s="25" t="s">
        <v>47</v>
      </c>
      <c s="29" t="s">
        <v>23</v>
      </c>
      <c s="29" t="s">
        <v>3711</v>
      </c>
      <c s="25" t="s">
        <v>371</v>
      </c>
      <c s="30" t="s">
        <v>3712</v>
      </c>
      <c s="31" t="s">
        <v>126</v>
      </c>
      <c s="32">
        <v>88.8</v>
      </c>
      <c s="33">
        <v>0</v>
      </c>
      <c s="33">
        <f>ROUND(ROUND(H14,2)*ROUND(G14,3),2)</f>
      </c>
      <c s="31"/>
      <c r="O14">
        <f>(I14*21)/100</f>
      </c>
      <c t="s">
        <v>23</v>
      </c>
    </row>
    <row r="15" spans="1:5" ht="12.75">
      <c r="A15" s="34" t="s">
        <v>53</v>
      </c>
      <c r="E15" s="35" t="s">
        <v>3713</v>
      </c>
    </row>
    <row r="16" spans="1:5" ht="12.75">
      <c r="A16" s="36" t="s">
        <v>55</v>
      </c>
      <c r="E16" s="37" t="s">
        <v>3774</v>
      </c>
    </row>
    <row r="17" spans="1:5" ht="306">
      <c r="A17" t="s">
        <v>56</v>
      </c>
      <c r="E17" s="35" t="s">
        <v>3714</v>
      </c>
    </row>
    <row r="18" spans="1:16" ht="12.75">
      <c r="A18" s="25" t="s">
        <v>47</v>
      </c>
      <c s="29" t="s">
        <v>22</v>
      </c>
      <c s="29" t="s">
        <v>3715</v>
      </c>
      <c s="25" t="s">
        <v>49</v>
      </c>
      <c s="30" t="s">
        <v>3716</v>
      </c>
      <c s="31" t="s">
        <v>116</v>
      </c>
      <c s="32">
        <v>444</v>
      </c>
      <c s="33">
        <v>0</v>
      </c>
      <c s="33">
        <f>ROUND(ROUND(H18,2)*ROUND(G18,3),2)</f>
      </c>
      <c s="31"/>
      <c r="O18">
        <f>(I18*21)/100</f>
      </c>
      <c t="s">
        <v>23</v>
      </c>
    </row>
    <row r="19" spans="1:5" ht="12.75">
      <c r="A19" s="34" t="s">
        <v>53</v>
      </c>
      <c r="E19" s="35" t="s">
        <v>49</v>
      </c>
    </row>
    <row r="20" spans="1:5" ht="12.75">
      <c r="A20" s="36" t="s">
        <v>55</v>
      </c>
      <c r="E20" s="37" t="s">
        <v>3775</v>
      </c>
    </row>
    <row r="21" spans="1:5" ht="38.25">
      <c r="A21" t="s">
        <v>56</v>
      </c>
      <c r="E21" s="35" t="s">
        <v>3718</v>
      </c>
    </row>
    <row r="22" spans="1:16" ht="12.75">
      <c r="A22" s="25" t="s">
        <v>47</v>
      </c>
      <c s="29" t="s">
        <v>33</v>
      </c>
      <c s="29" t="s">
        <v>3719</v>
      </c>
      <c s="25" t="s">
        <v>49</v>
      </c>
      <c s="30" t="s">
        <v>928</v>
      </c>
      <c s="31" t="s">
        <v>116</v>
      </c>
      <c s="32">
        <v>444</v>
      </c>
      <c s="33">
        <v>0</v>
      </c>
      <c s="33">
        <f>ROUND(ROUND(H22,2)*ROUND(G22,3),2)</f>
      </c>
      <c s="31"/>
      <c r="O22">
        <f>(I22*21)/100</f>
      </c>
      <c t="s">
        <v>23</v>
      </c>
    </row>
    <row r="23" spans="1:5" ht="12.75">
      <c r="A23" s="34" t="s">
        <v>53</v>
      </c>
      <c r="E23" s="35" t="s">
        <v>49</v>
      </c>
    </row>
    <row r="24" spans="1:5" ht="12.75">
      <c r="A24" s="36" t="s">
        <v>55</v>
      </c>
      <c r="E24" s="37" t="s">
        <v>3776</v>
      </c>
    </row>
    <row r="25" spans="1:5" ht="25.5">
      <c r="A25" t="s">
        <v>56</v>
      </c>
      <c r="E25" s="35" t="s">
        <v>3721</v>
      </c>
    </row>
    <row r="26" spans="1:16" ht="12.75">
      <c r="A26" s="25" t="s">
        <v>47</v>
      </c>
      <c s="29" t="s">
        <v>35</v>
      </c>
      <c s="29" t="s">
        <v>3722</v>
      </c>
      <c s="25" t="s">
        <v>49</v>
      </c>
      <c s="30" t="s">
        <v>3723</v>
      </c>
      <c s="31" t="s">
        <v>116</v>
      </c>
      <c s="32">
        <v>444</v>
      </c>
      <c s="33">
        <v>0</v>
      </c>
      <c s="33">
        <f>ROUND(ROUND(H26,2)*ROUND(G26,3),2)</f>
      </c>
      <c s="31"/>
      <c r="O26">
        <f>(I26*21)/100</f>
      </c>
      <c t="s">
        <v>23</v>
      </c>
    </row>
    <row r="27" spans="1:5" ht="12.75">
      <c r="A27" s="34" t="s">
        <v>53</v>
      </c>
      <c r="E27" s="35" t="s">
        <v>49</v>
      </c>
    </row>
    <row r="28" spans="1:5" ht="12.75">
      <c r="A28" s="36" t="s">
        <v>55</v>
      </c>
      <c r="E28" s="37" t="s">
        <v>3776</v>
      </c>
    </row>
    <row r="29" spans="1:5" ht="38.25">
      <c r="A29" t="s">
        <v>56</v>
      </c>
      <c r="E29" s="35" t="s">
        <v>3724</v>
      </c>
    </row>
    <row r="30" spans="1:16" ht="12.75">
      <c r="A30" s="25" t="s">
        <v>47</v>
      </c>
      <c s="29" t="s">
        <v>37</v>
      </c>
      <c s="29" t="s">
        <v>3725</v>
      </c>
      <c s="25" t="s">
        <v>49</v>
      </c>
      <c s="30" t="s">
        <v>3726</v>
      </c>
      <c s="31" t="s">
        <v>116</v>
      </c>
      <c s="32">
        <v>444</v>
      </c>
      <c s="33">
        <v>0</v>
      </c>
      <c s="33">
        <f>ROUND(ROUND(H30,2)*ROUND(G30,3),2)</f>
      </c>
      <c s="31"/>
      <c r="O30">
        <f>(I30*21)/100</f>
      </c>
      <c t="s">
        <v>23</v>
      </c>
    </row>
    <row r="31" spans="1:5" ht="12.75">
      <c r="A31" s="34" t="s">
        <v>53</v>
      </c>
      <c r="E31" s="35" t="s">
        <v>49</v>
      </c>
    </row>
    <row r="32" spans="1:5" ht="12.75">
      <c r="A32" s="36" t="s">
        <v>55</v>
      </c>
      <c r="E32" s="37" t="s">
        <v>3776</v>
      </c>
    </row>
    <row r="33" spans="1:5" ht="51">
      <c r="A33" t="s">
        <v>56</v>
      </c>
      <c r="E33" s="35" t="s">
        <v>3727</v>
      </c>
    </row>
    <row r="34" spans="1:16" ht="12.75">
      <c r="A34" s="25" t="s">
        <v>47</v>
      </c>
      <c s="29" t="s">
        <v>73</v>
      </c>
      <c s="29" t="s">
        <v>3728</v>
      </c>
      <c s="25" t="s">
        <v>49</v>
      </c>
      <c s="30" t="s">
        <v>3729</v>
      </c>
      <c s="31" t="s">
        <v>116</v>
      </c>
      <c s="32">
        <v>888</v>
      </c>
      <c s="33">
        <v>0</v>
      </c>
      <c s="33">
        <f>ROUND(ROUND(H34,2)*ROUND(G34,3),2)</f>
      </c>
      <c s="31"/>
      <c r="O34">
        <f>(I34*21)/100</f>
      </c>
      <c t="s">
        <v>23</v>
      </c>
    </row>
    <row r="35" spans="1:5" ht="12.75">
      <c r="A35" s="34" t="s">
        <v>53</v>
      </c>
      <c r="E35" s="35" t="s">
        <v>49</v>
      </c>
    </row>
    <row r="36" spans="1:5" ht="25.5">
      <c r="A36" s="36" t="s">
        <v>55</v>
      </c>
      <c r="E36" s="37" t="s">
        <v>3777</v>
      </c>
    </row>
    <row r="37" spans="1:5" ht="25.5">
      <c r="A37" t="s">
        <v>56</v>
      </c>
      <c r="E37" s="35" t="s">
        <v>3731</v>
      </c>
    </row>
    <row r="38" spans="1:16" ht="12.75">
      <c r="A38" s="25" t="s">
        <v>47</v>
      </c>
      <c s="29" t="s">
        <v>77</v>
      </c>
      <c s="29" t="s">
        <v>3742</v>
      </c>
      <c s="25" t="s">
        <v>49</v>
      </c>
      <c s="30" t="s">
        <v>3743</v>
      </c>
      <c s="31" t="s">
        <v>116</v>
      </c>
      <c s="32">
        <v>1.28</v>
      </c>
      <c s="33">
        <v>0</v>
      </c>
      <c s="33">
        <f>ROUND(ROUND(H38,2)*ROUND(G38,3),2)</f>
      </c>
      <c s="31"/>
      <c r="O38">
        <f>(I38*21)/100</f>
      </c>
      <c t="s">
        <v>23</v>
      </c>
    </row>
    <row r="39" spans="1:5" ht="12.75">
      <c r="A39" s="34" t="s">
        <v>53</v>
      </c>
      <c r="E39" s="35" t="s">
        <v>49</v>
      </c>
    </row>
    <row r="40" spans="1:5" ht="12.75">
      <c r="A40" s="36" t="s">
        <v>55</v>
      </c>
      <c r="E40" s="37" t="s">
        <v>3778</v>
      </c>
    </row>
    <row r="41" spans="1:5" ht="38.25">
      <c r="A41" t="s">
        <v>56</v>
      </c>
      <c r="E41" s="35" t="s">
        <v>3745</v>
      </c>
    </row>
    <row r="42" spans="1:16" ht="12.75">
      <c r="A42" s="25" t="s">
        <v>47</v>
      </c>
      <c s="29" t="s">
        <v>40</v>
      </c>
      <c s="29" t="s">
        <v>3746</v>
      </c>
      <c s="25" t="s">
        <v>49</v>
      </c>
      <c s="30" t="s">
        <v>3747</v>
      </c>
      <c s="31" t="s">
        <v>116</v>
      </c>
      <c s="32">
        <v>5.12</v>
      </c>
      <c s="33">
        <v>0</v>
      </c>
      <c s="33">
        <f>ROUND(ROUND(H42,2)*ROUND(G42,3),2)</f>
      </c>
      <c s="31"/>
      <c r="O42">
        <f>(I42*21)/100</f>
      </c>
      <c t="s">
        <v>23</v>
      </c>
    </row>
    <row r="43" spans="1:5" ht="12.75">
      <c r="A43" s="34" t="s">
        <v>53</v>
      </c>
      <c r="E43" s="35" t="s">
        <v>49</v>
      </c>
    </row>
    <row r="44" spans="1:5" ht="25.5">
      <c r="A44" s="36" t="s">
        <v>55</v>
      </c>
      <c r="E44" s="37" t="s">
        <v>3779</v>
      </c>
    </row>
    <row r="45" spans="1:5" ht="12.75">
      <c r="A45" t="s">
        <v>56</v>
      </c>
      <c r="E45" s="35" t="s">
        <v>3749</v>
      </c>
    </row>
    <row r="46" spans="1:16" ht="12.75">
      <c r="A46" s="25" t="s">
        <v>47</v>
      </c>
      <c s="29" t="s">
        <v>42</v>
      </c>
      <c s="29" t="s">
        <v>3754</v>
      </c>
      <c s="25" t="s">
        <v>49</v>
      </c>
      <c s="30" t="s">
        <v>3755</v>
      </c>
      <c s="31" t="s">
        <v>121</v>
      </c>
      <c s="32">
        <v>10</v>
      </c>
      <c s="33">
        <v>0</v>
      </c>
      <c s="33">
        <f>ROUND(ROUND(H46,2)*ROUND(G46,3),2)</f>
      </c>
      <c s="31"/>
      <c r="O46">
        <f>(I46*21)/100</f>
      </c>
      <c t="s">
        <v>23</v>
      </c>
    </row>
    <row r="47" spans="1:5" ht="12.75">
      <c r="A47" s="34" t="s">
        <v>53</v>
      </c>
      <c r="E47" s="35" t="s">
        <v>49</v>
      </c>
    </row>
    <row r="48" spans="1:5" ht="12.75">
      <c r="A48" s="36" t="s">
        <v>55</v>
      </c>
      <c r="E48" s="37" t="s">
        <v>3780</v>
      </c>
    </row>
    <row r="49" spans="1:5" ht="38.25">
      <c r="A49" t="s">
        <v>56</v>
      </c>
      <c r="E49" s="35" t="s">
        <v>3757</v>
      </c>
    </row>
    <row r="50" spans="1:16" ht="12.75">
      <c r="A50" s="25" t="s">
        <v>47</v>
      </c>
      <c s="29" t="s">
        <v>44</v>
      </c>
      <c s="29" t="s">
        <v>3758</v>
      </c>
      <c s="25" t="s">
        <v>49</v>
      </c>
      <c s="30" t="s">
        <v>3759</v>
      </c>
      <c s="31" t="s">
        <v>126</v>
      </c>
      <c s="32">
        <v>6.4</v>
      </c>
      <c s="33">
        <v>0</v>
      </c>
      <c s="33">
        <f>ROUND(ROUND(H50,2)*ROUND(G50,3),2)</f>
      </c>
      <c s="31"/>
      <c r="O50">
        <f>(I50*21)/100</f>
      </c>
      <c t="s">
        <v>23</v>
      </c>
    </row>
    <row r="51" spans="1:5" ht="12.75">
      <c r="A51" s="34" t="s">
        <v>53</v>
      </c>
      <c r="E51" s="35" t="s">
        <v>49</v>
      </c>
    </row>
    <row r="52" spans="1:5" ht="25.5">
      <c r="A52" s="36" t="s">
        <v>55</v>
      </c>
      <c r="E52" s="37" t="s">
        <v>3781</v>
      </c>
    </row>
    <row r="53" spans="1:5" ht="38.25">
      <c r="A53" t="s">
        <v>56</v>
      </c>
      <c r="E53" s="35" t="s">
        <v>138</v>
      </c>
    </row>
    <row r="54" spans="1:16" ht="25.5">
      <c r="A54" s="25" t="s">
        <v>47</v>
      </c>
      <c s="29" t="s">
        <v>94</v>
      </c>
      <c s="29" t="s">
        <v>3732</v>
      </c>
      <c s="25" t="s">
        <v>49</v>
      </c>
      <c s="30" t="s">
        <v>3769</v>
      </c>
      <c s="31" t="s">
        <v>121</v>
      </c>
      <c s="32">
        <v>2</v>
      </c>
      <c s="33">
        <v>0</v>
      </c>
      <c s="33">
        <f>ROUND(ROUND(H54,2)*ROUND(G54,3),2)</f>
      </c>
      <c s="31"/>
      <c r="O54">
        <f>(I54*21)/100</f>
      </c>
      <c t="s">
        <v>23</v>
      </c>
    </row>
    <row r="55" spans="1:5" ht="12.75">
      <c r="A55" s="34" t="s">
        <v>53</v>
      </c>
      <c r="E55" s="35" t="s">
        <v>49</v>
      </c>
    </row>
    <row r="56" spans="1:5" ht="12.75">
      <c r="A56" s="36" t="s">
        <v>55</v>
      </c>
      <c r="E56" s="37" t="s">
        <v>3782</v>
      </c>
    </row>
    <row r="57" spans="1:5" ht="114.75">
      <c r="A57" t="s">
        <v>56</v>
      </c>
      <c r="E57" s="35" t="s">
        <v>3771</v>
      </c>
    </row>
    <row r="58" spans="1:18" ht="12.75" customHeight="1">
      <c r="A58" s="6" t="s">
        <v>45</v>
      </c>
      <c s="6"/>
      <c s="39" t="s">
        <v>35</v>
      </c>
      <c s="6"/>
      <c s="27" t="s">
        <v>283</v>
      </c>
      <c s="6"/>
      <c s="6"/>
      <c s="6"/>
      <c s="40">
        <f>0+Q58</f>
      </c>
      <c s="6"/>
      <c r="O58">
        <f>0+R58</f>
      </c>
      <c r="Q58">
        <f>0+I59</f>
      </c>
      <c>
        <f>0+O59</f>
      </c>
    </row>
    <row r="59" spans="1:16" ht="12.75">
      <c r="A59" s="25" t="s">
        <v>47</v>
      </c>
      <c s="29" t="s">
        <v>89</v>
      </c>
      <c s="29" t="s">
        <v>295</v>
      </c>
      <c s="25" t="s">
        <v>49</v>
      </c>
      <c s="30" t="s">
        <v>296</v>
      </c>
      <c s="31" t="s">
        <v>126</v>
      </c>
      <c s="32">
        <v>6.5</v>
      </c>
      <c s="33">
        <v>0</v>
      </c>
      <c s="33">
        <f>ROUND(ROUND(H59,2)*ROUND(G59,3),2)</f>
      </c>
      <c s="31" t="s">
        <v>252</v>
      </c>
      <c r="O59">
        <f>(I59*21)/100</f>
      </c>
      <c t="s">
        <v>23</v>
      </c>
    </row>
    <row r="60" spans="1:5" ht="12.75">
      <c r="A60" s="34" t="s">
        <v>53</v>
      </c>
      <c r="E60" s="35" t="s">
        <v>3783</v>
      </c>
    </row>
    <row r="61" spans="1:5" ht="25.5">
      <c r="A61" s="36" t="s">
        <v>55</v>
      </c>
      <c r="E61" s="37" t="s">
        <v>3784</v>
      </c>
    </row>
    <row r="62" spans="1:5" ht="140.25">
      <c r="A62" t="s">
        <v>56</v>
      </c>
      <c r="E62" s="35" t="s">
        <v>3785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3786</v>
      </c>
      <c s="41">
        <f>0+I8</f>
      </c>
      <c s="10"/>
      <c r="O3" t="s">
        <v>19</v>
      </c>
      <c t="s">
        <v>23</v>
      </c>
    </row>
    <row r="4" spans="1:16" ht="15" customHeight="1">
      <c r="A4" t="s">
        <v>17</v>
      </c>
      <c s="16" t="s">
        <v>18</v>
      </c>
      <c s="17" t="s">
        <v>3786</v>
      </c>
      <c s="6"/>
      <c s="18" t="s">
        <v>3787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f>
      </c>
      <c>
        <f>0+O9+O13+O17+O21+O25</f>
      </c>
    </row>
    <row r="9" spans="1:16" ht="12.75">
      <c r="A9" s="25" t="s">
        <v>47</v>
      </c>
      <c s="29" t="s">
        <v>29</v>
      </c>
      <c s="29" t="s">
        <v>3742</v>
      </c>
      <c s="25" t="s">
        <v>49</v>
      </c>
      <c s="30" t="s">
        <v>3743</v>
      </c>
      <c s="31" t="s">
        <v>116</v>
      </c>
      <c s="32">
        <v>8.32</v>
      </c>
      <c s="33">
        <v>0</v>
      </c>
      <c s="33">
        <f>ROUND(ROUND(H9,2)*ROUND(G9,3),2)</f>
      </c>
      <c s="31"/>
      <c r="O9">
        <f>(I9*21)/100</f>
      </c>
      <c t="s">
        <v>23</v>
      </c>
    </row>
    <row r="10" spans="1:5" ht="12.75">
      <c r="A10" s="34" t="s">
        <v>53</v>
      </c>
      <c r="E10" s="35" t="s">
        <v>49</v>
      </c>
    </row>
    <row r="11" spans="1:5" ht="12.75">
      <c r="A11" s="36" t="s">
        <v>55</v>
      </c>
      <c r="E11" s="37" t="s">
        <v>3788</v>
      </c>
    </row>
    <row r="12" spans="1:5" ht="38.25">
      <c r="A12" t="s">
        <v>56</v>
      </c>
      <c r="E12" s="35" t="s">
        <v>3745</v>
      </c>
    </row>
    <row r="13" spans="1:16" ht="12.75">
      <c r="A13" s="25" t="s">
        <v>47</v>
      </c>
      <c s="29" t="s">
        <v>23</v>
      </c>
      <c s="29" t="s">
        <v>3746</v>
      </c>
      <c s="25" t="s">
        <v>49</v>
      </c>
      <c s="30" t="s">
        <v>3747</v>
      </c>
      <c s="31" t="s">
        <v>116</v>
      </c>
      <c s="32">
        <v>33.28</v>
      </c>
      <c s="33">
        <v>0</v>
      </c>
      <c s="33">
        <f>ROUND(ROUND(H13,2)*ROUND(G13,3),2)</f>
      </c>
      <c s="31"/>
      <c r="O13">
        <f>(I13*21)/100</f>
      </c>
      <c t="s">
        <v>23</v>
      </c>
    </row>
    <row r="14" spans="1:5" ht="12.75">
      <c r="A14" s="34" t="s">
        <v>53</v>
      </c>
      <c r="E14" s="35" t="s">
        <v>49</v>
      </c>
    </row>
    <row r="15" spans="1:5" ht="25.5">
      <c r="A15" s="36" t="s">
        <v>55</v>
      </c>
      <c r="E15" s="37" t="s">
        <v>3789</v>
      </c>
    </row>
    <row r="16" spans="1:5" ht="12.75">
      <c r="A16" t="s">
        <v>56</v>
      </c>
      <c r="E16" s="35" t="s">
        <v>3749</v>
      </c>
    </row>
    <row r="17" spans="1:16" ht="12.75">
      <c r="A17" s="25" t="s">
        <v>47</v>
      </c>
      <c s="29" t="s">
        <v>22</v>
      </c>
      <c s="29" t="s">
        <v>3754</v>
      </c>
      <c s="25" t="s">
        <v>49</v>
      </c>
      <c s="30" t="s">
        <v>3755</v>
      </c>
      <c s="31" t="s">
        <v>121</v>
      </c>
      <c s="32">
        <v>130</v>
      </c>
      <c s="33">
        <v>0</v>
      </c>
      <c s="33">
        <f>ROUND(ROUND(H17,2)*ROUND(G17,3),2)</f>
      </c>
      <c s="31"/>
      <c r="O17">
        <f>(I17*21)/100</f>
      </c>
      <c t="s">
        <v>23</v>
      </c>
    </row>
    <row r="18" spans="1:5" ht="12.75">
      <c r="A18" s="34" t="s">
        <v>53</v>
      </c>
      <c r="E18" s="35" t="s">
        <v>49</v>
      </c>
    </row>
    <row r="19" spans="1:5" ht="12.75">
      <c r="A19" s="36" t="s">
        <v>55</v>
      </c>
      <c r="E19" s="37" t="s">
        <v>3790</v>
      </c>
    </row>
    <row r="20" spans="1:5" ht="38.25">
      <c r="A20" t="s">
        <v>56</v>
      </c>
      <c r="E20" s="35" t="s">
        <v>3757</v>
      </c>
    </row>
    <row r="21" spans="1:16" ht="12.75">
      <c r="A21" s="25" t="s">
        <v>47</v>
      </c>
      <c s="29" t="s">
        <v>33</v>
      </c>
      <c s="29" t="s">
        <v>3758</v>
      </c>
      <c s="25" t="s">
        <v>49</v>
      </c>
      <c s="30" t="s">
        <v>3759</v>
      </c>
      <c s="31" t="s">
        <v>126</v>
      </c>
      <c s="32">
        <v>41.6</v>
      </c>
      <c s="33">
        <v>0</v>
      </c>
      <c s="33">
        <f>ROUND(ROUND(H21,2)*ROUND(G21,3),2)</f>
      </c>
      <c s="31"/>
      <c r="O21">
        <f>(I21*21)/100</f>
      </c>
      <c t="s">
        <v>23</v>
      </c>
    </row>
    <row r="22" spans="1:5" ht="12.75">
      <c r="A22" s="34" t="s">
        <v>53</v>
      </c>
      <c r="E22" s="35" t="s">
        <v>49</v>
      </c>
    </row>
    <row r="23" spans="1:5" ht="25.5">
      <c r="A23" s="36" t="s">
        <v>55</v>
      </c>
      <c r="E23" s="37" t="s">
        <v>3791</v>
      </c>
    </row>
    <row r="24" spans="1:5" ht="38.25">
      <c r="A24" t="s">
        <v>56</v>
      </c>
      <c r="E24" s="35" t="s">
        <v>138</v>
      </c>
    </row>
    <row r="25" spans="1:16" ht="25.5">
      <c r="A25" s="25" t="s">
        <v>47</v>
      </c>
      <c s="29" t="s">
        <v>35</v>
      </c>
      <c s="29" t="s">
        <v>3732</v>
      </c>
      <c s="25" t="s">
        <v>49</v>
      </c>
      <c s="30" t="s">
        <v>3769</v>
      </c>
      <c s="31" t="s">
        <v>121</v>
      </c>
      <c s="32">
        <v>13</v>
      </c>
      <c s="33">
        <v>0</v>
      </c>
      <c s="33">
        <f>ROUND(ROUND(H25,2)*ROUND(G25,3),2)</f>
      </c>
      <c s="31"/>
      <c r="O25">
        <f>(I25*21)/100</f>
      </c>
      <c t="s">
        <v>23</v>
      </c>
    </row>
    <row r="26" spans="1:5" ht="12.75">
      <c r="A26" s="34" t="s">
        <v>53</v>
      </c>
      <c r="E26" s="35" t="s">
        <v>49</v>
      </c>
    </row>
    <row r="27" spans="1:5" ht="12.75">
      <c r="A27" s="36" t="s">
        <v>55</v>
      </c>
      <c r="E27" s="37" t="s">
        <v>3792</v>
      </c>
    </row>
    <row r="28" spans="1:5" ht="114.75">
      <c r="A28" t="s">
        <v>56</v>
      </c>
      <c r="E28" s="35" t="s">
        <v>3771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0+O8+O21+O74+O87+O96+O129+O142</f>
      </c>
      <c t="s">
        <v>22</v>
      </c>
    </row>
    <row r="3" spans="1:16" ht="15" customHeight="1">
      <c r="A3" t="s">
        <v>12</v>
      </c>
      <c s="12" t="s">
        <v>14</v>
      </c>
      <c s="13" t="s">
        <v>15</v>
      </c>
      <c s="1"/>
      <c s="14" t="s">
        <v>16</v>
      </c>
      <c s="1"/>
      <c s="9"/>
      <c s="8" t="s">
        <v>441</v>
      </c>
      <c s="41">
        <f>0+I8+I21+I74+I87+I96+I129+I142</f>
      </c>
      <c s="10"/>
      <c r="O3" t="s">
        <v>19</v>
      </c>
      <c t="s">
        <v>23</v>
      </c>
    </row>
    <row r="4" spans="1:16" ht="15" customHeight="1">
      <c r="A4" t="s">
        <v>17</v>
      </c>
      <c s="16" t="s">
        <v>18</v>
      </c>
      <c s="17" t="s">
        <v>441</v>
      </c>
      <c s="6"/>
      <c s="18" t="s">
        <v>442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948.872</v>
      </c>
      <c s="33">
        <v>0</v>
      </c>
      <c s="33">
        <f>ROUND(ROUND(H9,2)*ROUND(G9,3),2)</f>
      </c>
      <c s="31" t="s">
        <v>105</v>
      </c>
      <c r="O9">
        <f>(I9*21)/100</f>
      </c>
      <c t="s">
        <v>23</v>
      </c>
    </row>
    <row r="10" spans="1:5" ht="12.75">
      <c r="A10" s="34" t="s">
        <v>53</v>
      </c>
      <c r="E10" s="35" t="s">
        <v>106</v>
      </c>
    </row>
    <row r="11" spans="1:5" ht="89.25">
      <c r="A11" s="36" t="s">
        <v>55</v>
      </c>
      <c r="E11" s="37" t="s">
        <v>443</v>
      </c>
    </row>
    <row r="12" spans="1:5" ht="25.5">
      <c r="A12" t="s">
        <v>56</v>
      </c>
      <c r="E12" s="35" t="s">
        <v>108</v>
      </c>
    </row>
    <row r="13" spans="1:16" ht="12.75">
      <c r="A13" s="25" t="s">
        <v>47</v>
      </c>
      <c s="29" t="s">
        <v>23</v>
      </c>
      <c s="29" t="s">
        <v>109</v>
      </c>
      <c s="25" t="s">
        <v>49</v>
      </c>
      <c s="30" t="s">
        <v>110</v>
      </c>
      <c s="31" t="s">
        <v>104</v>
      </c>
      <c s="32">
        <v>20.306</v>
      </c>
      <c s="33">
        <v>0</v>
      </c>
      <c s="33">
        <f>ROUND(ROUND(H13,2)*ROUND(G13,3),2)</f>
      </c>
      <c s="31" t="s">
        <v>52</v>
      </c>
      <c r="O13">
        <f>(I13*21)/100</f>
      </c>
      <c t="s">
        <v>23</v>
      </c>
    </row>
    <row r="14" spans="1:5" ht="38.25">
      <c r="A14" s="34" t="s">
        <v>53</v>
      </c>
      <c r="E14" s="35" t="s">
        <v>444</v>
      </c>
    </row>
    <row r="15" spans="1:5" ht="51">
      <c r="A15" s="36" t="s">
        <v>55</v>
      </c>
      <c r="E15" s="37" t="s">
        <v>445</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0+I22+I26+I30+I34+I38+I42+I46+I50+I54+I58+I62+I66+I70</f>
      </c>
      <c>
        <f>0+O22+O26+O30+O34+O38+O42+O46+O50+O54+O58+O62+O66+O70</f>
      </c>
    </row>
    <row r="22" spans="1:16" ht="25.5">
      <c r="A22" s="25" t="s">
        <v>47</v>
      </c>
      <c s="29" t="s">
        <v>33</v>
      </c>
      <c s="29" t="s">
        <v>168</v>
      </c>
      <c s="25" t="s">
        <v>49</v>
      </c>
      <c s="30" t="s">
        <v>169</v>
      </c>
      <c s="31" t="s">
        <v>126</v>
      </c>
      <c s="32">
        <v>126.548</v>
      </c>
      <c s="33">
        <v>0</v>
      </c>
      <c s="33">
        <f>ROUND(ROUND(H22,2)*ROUND(G22,3),2)</f>
      </c>
      <c s="31" t="s">
        <v>52</v>
      </c>
      <c r="O22">
        <f>(I22*21)/100</f>
      </c>
      <c t="s">
        <v>23</v>
      </c>
    </row>
    <row r="23" spans="1:5" ht="25.5">
      <c r="A23" s="34" t="s">
        <v>53</v>
      </c>
      <c r="E23" s="35" t="s">
        <v>170</v>
      </c>
    </row>
    <row r="24" spans="1:5" ht="38.25">
      <c r="A24" s="36" t="s">
        <v>55</v>
      </c>
      <c r="E24" s="37" t="s">
        <v>446</v>
      </c>
    </row>
    <row r="25" spans="1:5" ht="63.75">
      <c r="A25" t="s">
        <v>56</v>
      </c>
      <c r="E25" s="35" t="s">
        <v>163</v>
      </c>
    </row>
    <row r="26" spans="1:16" ht="12.75">
      <c r="A26" s="25" t="s">
        <v>47</v>
      </c>
      <c s="29" t="s">
        <v>35</v>
      </c>
      <c s="29" t="s">
        <v>172</v>
      </c>
      <c s="25" t="s">
        <v>49</v>
      </c>
      <c s="30" t="s">
        <v>173</v>
      </c>
      <c s="31" t="s">
        <v>142</v>
      </c>
      <c s="32">
        <v>81.1</v>
      </c>
      <c s="33">
        <v>0</v>
      </c>
      <c s="33">
        <f>ROUND(ROUND(H26,2)*ROUND(G26,3),2)</f>
      </c>
      <c s="31" t="s">
        <v>52</v>
      </c>
      <c r="O26">
        <f>(I26*21)/100</f>
      </c>
      <c t="s">
        <v>23</v>
      </c>
    </row>
    <row r="27" spans="1:5" ht="25.5">
      <c r="A27" s="34" t="s">
        <v>53</v>
      </c>
      <c r="E27" s="35" t="s">
        <v>447</v>
      </c>
    </row>
    <row r="28" spans="1:5" ht="12.75">
      <c r="A28" s="36" t="s">
        <v>55</v>
      </c>
      <c r="E28" s="37" t="s">
        <v>49</v>
      </c>
    </row>
    <row r="29" spans="1:5" ht="63.75">
      <c r="A29" t="s">
        <v>56</v>
      </c>
      <c r="E29" s="35" t="s">
        <v>163</v>
      </c>
    </row>
    <row r="30" spans="1:16" ht="25.5">
      <c r="A30" s="25" t="s">
        <v>47</v>
      </c>
      <c s="29" t="s">
        <v>37</v>
      </c>
      <c s="29" t="s">
        <v>176</v>
      </c>
      <c s="25" t="s">
        <v>49</v>
      </c>
      <c s="30" t="s">
        <v>177</v>
      </c>
      <c s="31" t="s">
        <v>178</v>
      </c>
      <c s="32">
        <v>199.506</v>
      </c>
      <c s="33">
        <v>0</v>
      </c>
      <c s="33">
        <f>ROUND(ROUND(H30,2)*ROUND(G30,3),2)</f>
      </c>
      <c s="31" t="s">
        <v>52</v>
      </c>
      <c r="O30">
        <f>(I30*21)/100</f>
      </c>
      <c t="s">
        <v>23</v>
      </c>
    </row>
    <row r="31" spans="1:5" ht="25.5">
      <c r="A31" s="34" t="s">
        <v>53</v>
      </c>
      <c r="E31" s="35" t="s">
        <v>179</v>
      </c>
    </row>
    <row r="32" spans="1:5" ht="12.75">
      <c r="A32" s="36" t="s">
        <v>55</v>
      </c>
      <c r="E32" s="37" t="s">
        <v>448</v>
      </c>
    </row>
    <row r="33" spans="1:5" ht="25.5">
      <c r="A33" t="s">
        <v>56</v>
      </c>
      <c r="E33" s="35" t="s">
        <v>181</v>
      </c>
    </row>
    <row r="34" spans="1:16" ht="12.75">
      <c r="A34" s="25" t="s">
        <v>47</v>
      </c>
      <c s="29" t="s">
        <v>73</v>
      </c>
      <c s="29" t="s">
        <v>182</v>
      </c>
      <c s="25" t="s">
        <v>49</v>
      </c>
      <c s="30" t="s">
        <v>183</v>
      </c>
      <c s="31" t="s">
        <v>142</v>
      </c>
      <c s="32">
        <v>81.34</v>
      </c>
      <c s="33">
        <v>0</v>
      </c>
      <c s="33">
        <f>ROUND(ROUND(H34,2)*ROUND(G34,3),2)</f>
      </c>
      <c s="31" t="s">
        <v>52</v>
      </c>
      <c r="O34">
        <f>(I34*21)/100</f>
      </c>
      <c t="s">
        <v>23</v>
      </c>
    </row>
    <row r="35" spans="1:5" ht="25.5">
      <c r="A35" s="34" t="s">
        <v>53</v>
      </c>
      <c r="E35" s="35" t="s">
        <v>184</v>
      </c>
    </row>
    <row r="36" spans="1:5" ht="12.75">
      <c r="A36" s="36" t="s">
        <v>55</v>
      </c>
      <c r="E36" s="37" t="s">
        <v>49</v>
      </c>
    </row>
    <row r="37" spans="1:5" ht="63.75">
      <c r="A37" t="s">
        <v>56</v>
      </c>
      <c r="E37" s="35" t="s">
        <v>163</v>
      </c>
    </row>
    <row r="38" spans="1:16" ht="12.75">
      <c r="A38" s="25" t="s">
        <v>47</v>
      </c>
      <c s="29" t="s">
        <v>77</v>
      </c>
      <c s="29" t="s">
        <v>186</v>
      </c>
      <c s="25" t="s">
        <v>49</v>
      </c>
      <c s="30" t="s">
        <v>187</v>
      </c>
      <c s="31" t="s">
        <v>126</v>
      </c>
      <c s="32">
        <v>73.552</v>
      </c>
      <c s="33">
        <v>0</v>
      </c>
      <c s="33">
        <f>ROUND(ROUND(H38,2)*ROUND(G38,3),2)</f>
      </c>
      <c s="31" t="s">
        <v>52</v>
      </c>
      <c r="O38">
        <f>(I38*21)/100</f>
      </c>
      <c t="s">
        <v>23</v>
      </c>
    </row>
    <row r="39" spans="1:5" ht="12.75">
      <c r="A39" s="34" t="s">
        <v>53</v>
      </c>
      <c r="E39" s="35" t="s">
        <v>188</v>
      </c>
    </row>
    <row r="40" spans="1:5" ht="12.75">
      <c r="A40" s="36" t="s">
        <v>55</v>
      </c>
      <c r="E40" s="37" t="s">
        <v>49</v>
      </c>
    </row>
    <row r="41" spans="1:5" ht="63.75">
      <c r="A41" t="s">
        <v>56</v>
      </c>
      <c r="E41" s="35" t="s">
        <v>163</v>
      </c>
    </row>
    <row r="42" spans="1:16" ht="12.75">
      <c r="A42" s="25" t="s">
        <v>47</v>
      </c>
      <c s="29" t="s">
        <v>40</v>
      </c>
      <c s="29" t="s">
        <v>190</v>
      </c>
      <c s="25" t="s">
        <v>49</v>
      </c>
      <c s="30" t="s">
        <v>191</v>
      </c>
      <c s="31" t="s">
        <v>126</v>
      </c>
      <c s="32">
        <v>310.298</v>
      </c>
      <c s="33">
        <v>0</v>
      </c>
      <c s="33">
        <f>ROUND(ROUND(H42,2)*ROUND(G42,3),2)</f>
      </c>
      <c s="31" t="s">
        <v>52</v>
      </c>
      <c r="O42">
        <f>(I42*21)/100</f>
      </c>
      <c t="s">
        <v>23</v>
      </c>
    </row>
    <row r="43" spans="1:5" ht="25.5">
      <c r="A43" s="34" t="s">
        <v>53</v>
      </c>
      <c r="E43" s="35" t="s">
        <v>192</v>
      </c>
    </row>
    <row r="44" spans="1:5" ht="38.25">
      <c r="A44" s="36" t="s">
        <v>55</v>
      </c>
      <c r="E44" s="37" t="s">
        <v>449</v>
      </c>
    </row>
    <row r="45" spans="1:5" ht="369.75">
      <c r="A45" t="s">
        <v>56</v>
      </c>
      <c r="E45" s="35" t="s">
        <v>450</v>
      </c>
    </row>
    <row r="46" spans="1:16" ht="12.75">
      <c r="A46" s="25" t="s">
        <v>47</v>
      </c>
      <c s="29" t="s">
        <v>42</v>
      </c>
      <c s="29" t="s">
        <v>195</v>
      </c>
      <c s="25" t="s">
        <v>49</v>
      </c>
      <c s="30" t="s">
        <v>196</v>
      </c>
      <c s="31" t="s">
        <v>126</v>
      </c>
      <c s="32">
        <v>248.768</v>
      </c>
      <c s="33">
        <v>0</v>
      </c>
      <c s="33">
        <f>ROUND(ROUND(H46,2)*ROUND(G46,3),2)</f>
      </c>
      <c s="31" t="s">
        <v>52</v>
      </c>
      <c r="O46">
        <f>(I46*21)/100</f>
      </c>
      <c t="s">
        <v>23</v>
      </c>
    </row>
    <row r="47" spans="1:5" ht="12.75">
      <c r="A47" s="34" t="s">
        <v>53</v>
      </c>
      <c r="E47" s="35" t="s">
        <v>197</v>
      </c>
    </row>
    <row r="48" spans="1:5" ht="12.75">
      <c r="A48" s="36" t="s">
        <v>55</v>
      </c>
      <c r="E48" s="37" t="s">
        <v>49</v>
      </c>
    </row>
    <row r="49" spans="1:5" ht="306">
      <c r="A49" t="s">
        <v>56</v>
      </c>
      <c r="E49" s="35" t="s">
        <v>451</v>
      </c>
    </row>
    <row r="50" spans="1:16" ht="12.75">
      <c r="A50" s="25" t="s">
        <v>47</v>
      </c>
      <c s="29" t="s">
        <v>44</v>
      </c>
      <c s="29" t="s">
        <v>200</v>
      </c>
      <c s="25" t="s">
        <v>49</v>
      </c>
      <c s="30" t="s">
        <v>201</v>
      </c>
      <c s="31" t="s">
        <v>126</v>
      </c>
      <c s="32">
        <v>19.87</v>
      </c>
      <c s="33">
        <v>0</v>
      </c>
      <c s="33">
        <f>ROUND(ROUND(H50,2)*ROUND(G50,3),2)</f>
      </c>
      <c s="31" t="s">
        <v>52</v>
      </c>
      <c r="O50">
        <f>(I50*21)/100</f>
      </c>
      <c t="s">
        <v>23</v>
      </c>
    </row>
    <row r="51" spans="1:5" ht="12.75">
      <c r="A51" s="34" t="s">
        <v>53</v>
      </c>
      <c r="E51" s="35" t="s">
        <v>202</v>
      </c>
    </row>
    <row r="52" spans="1:5" ht="12.75">
      <c r="A52" s="36" t="s">
        <v>55</v>
      </c>
      <c r="E52" s="37" t="s">
        <v>49</v>
      </c>
    </row>
    <row r="53" spans="1:5" ht="318.75">
      <c r="A53" t="s">
        <v>56</v>
      </c>
      <c r="E53" s="35" t="s">
        <v>204</v>
      </c>
    </row>
    <row r="54" spans="1:16" ht="12.75">
      <c r="A54" s="25" t="s">
        <v>47</v>
      </c>
      <c s="29" t="s">
        <v>89</v>
      </c>
      <c s="29" t="s">
        <v>206</v>
      </c>
      <c s="25" t="s">
        <v>49</v>
      </c>
      <c s="30" t="s">
        <v>207</v>
      </c>
      <c s="31" t="s">
        <v>126</v>
      </c>
      <c s="32">
        <v>47.72</v>
      </c>
      <c s="33">
        <v>0</v>
      </c>
      <c s="33">
        <f>ROUND(ROUND(H54,2)*ROUND(G54,3),2)</f>
      </c>
      <c s="31" t="s">
        <v>52</v>
      </c>
      <c r="O54">
        <f>(I54*21)/100</f>
      </c>
      <c t="s">
        <v>23</v>
      </c>
    </row>
    <row r="55" spans="1:5" ht="12.75">
      <c r="A55" s="34" t="s">
        <v>53</v>
      </c>
      <c r="E55" s="35" t="s">
        <v>208</v>
      </c>
    </row>
    <row r="56" spans="1:5" ht="12.75">
      <c r="A56" s="36" t="s">
        <v>55</v>
      </c>
      <c r="E56" s="37" t="s">
        <v>49</v>
      </c>
    </row>
    <row r="57" spans="1:5" ht="318.75">
      <c r="A57" t="s">
        <v>56</v>
      </c>
      <c r="E57" s="35" t="s">
        <v>204</v>
      </c>
    </row>
    <row r="58" spans="1:16" ht="12.75">
      <c r="A58" s="25" t="s">
        <v>47</v>
      </c>
      <c s="29" t="s">
        <v>94</v>
      </c>
      <c s="29" t="s">
        <v>130</v>
      </c>
      <c s="25" t="s">
        <v>49</v>
      </c>
      <c s="30" t="s">
        <v>131</v>
      </c>
      <c s="31" t="s">
        <v>126</v>
      </c>
      <c s="32">
        <v>377.888</v>
      </c>
      <c s="33">
        <v>0</v>
      </c>
      <c s="33">
        <f>ROUND(ROUND(H58,2)*ROUND(G58,3),2)</f>
      </c>
      <c s="31" t="s">
        <v>52</v>
      </c>
      <c r="O58">
        <f>(I58*21)/100</f>
      </c>
      <c t="s">
        <v>23</v>
      </c>
    </row>
    <row r="59" spans="1:5" ht="12.75">
      <c r="A59" s="34" t="s">
        <v>53</v>
      </c>
      <c r="E59" s="35" t="s">
        <v>211</v>
      </c>
    </row>
    <row r="60" spans="1:5" ht="63.75">
      <c r="A60" s="36" t="s">
        <v>55</v>
      </c>
      <c r="E60" s="37" t="s">
        <v>452</v>
      </c>
    </row>
    <row r="61" spans="1:5" ht="191.25">
      <c r="A61" t="s">
        <v>56</v>
      </c>
      <c r="E61" s="35" t="s">
        <v>134</v>
      </c>
    </row>
    <row r="62" spans="1:16" ht="12.75">
      <c r="A62" s="25" t="s">
        <v>47</v>
      </c>
      <c s="29" t="s">
        <v>199</v>
      </c>
      <c s="29" t="s">
        <v>215</v>
      </c>
      <c s="25" t="s">
        <v>49</v>
      </c>
      <c s="30" t="s">
        <v>216</v>
      </c>
      <c s="31" t="s">
        <v>126</v>
      </c>
      <c s="32">
        <v>248.768</v>
      </c>
      <c s="33">
        <v>0</v>
      </c>
      <c s="33">
        <f>ROUND(ROUND(H62,2)*ROUND(G62,3),2)</f>
      </c>
      <c s="31" t="s">
        <v>52</v>
      </c>
      <c r="O62">
        <f>(I62*21)/100</f>
      </c>
      <c t="s">
        <v>23</v>
      </c>
    </row>
    <row r="63" spans="1:5" ht="25.5">
      <c r="A63" s="34" t="s">
        <v>53</v>
      </c>
      <c r="E63" s="35" t="s">
        <v>453</v>
      </c>
    </row>
    <row r="64" spans="1:5" ht="12.75">
      <c r="A64" s="36" t="s">
        <v>55</v>
      </c>
      <c r="E64" s="37" t="s">
        <v>49</v>
      </c>
    </row>
    <row r="65" spans="1:5" ht="267.75">
      <c r="A65" t="s">
        <v>56</v>
      </c>
      <c r="E65" s="35" t="s">
        <v>454</v>
      </c>
    </row>
    <row r="66" spans="1:16" ht="12.75">
      <c r="A66" s="25" t="s">
        <v>47</v>
      </c>
      <c s="29" t="s">
        <v>205</v>
      </c>
      <c s="29" t="s">
        <v>226</v>
      </c>
      <c s="25" t="s">
        <v>49</v>
      </c>
      <c s="30" t="s">
        <v>227</v>
      </c>
      <c s="31" t="s">
        <v>126</v>
      </c>
      <c s="32">
        <v>4.594</v>
      </c>
      <c s="33">
        <v>0</v>
      </c>
      <c s="33">
        <f>ROUND(ROUND(H66,2)*ROUND(G66,3),2)</f>
      </c>
      <c s="31" t="s">
        <v>52</v>
      </c>
      <c r="O66">
        <f>(I66*21)/100</f>
      </c>
      <c t="s">
        <v>23</v>
      </c>
    </row>
    <row r="67" spans="1:5" ht="12.75">
      <c r="A67" s="34" t="s">
        <v>53</v>
      </c>
      <c r="E67" s="35" t="s">
        <v>228</v>
      </c>
    </row>
    <row r="68" spans="1:5" ht="12.75">
      <c r="A68" s="36" t="s">
        <v>55</v>
      </c>
      <c r="E68" s="37" t="s">
        <v>49</v>
      </c>
    </row>
    <row r="69" spans="1:5" ht="242.25">
      <c r="A69" t="s">
        <v>56</v>
      </c>
      <c r="E69" s="35" t="s">
        <v>455</v>
      </c>
    </row>
    <row r="70" spans="1:16" ht="12.75">
      <c r="A70" s="25" t="s">
        <v>47</v>
      </c>
      <c s="29" t="s">
        <v>210</v>
      </c>
      <c s="29" t="s">
        <v>232</v>
      </c>
      <c s="25" t="s">
        <v>49</v>
      </c>
      <c s="30" t="s">
        <v>233</v>
      </c>
      <c s="31" t="s">
        <v>126</v>
      </c>
      <c s="32">
        <v>47.71</v>
      </c>
      <c s="33">
        <v>0</v>
      </c>
      <c s="33">
        <f>ROUND(ROUND(H70,2)*ROUND(G70,3),2)</f>
      </c>
      <c s="31" t="s">
        <v>52</v>
      </c>
      <c r="O70">
        <f>(I70*21)/100</f>
      </c>
      <c t="s">
        <v>23</v>
      </c>
    </row>
    <row r="71" spans="1:5" ht="25.5">
      <c r="A71" s="34" t="s">
        <v>53</v>
      </c>
      <c r="E71" s="35" t="s">
        <v>234</v>
      </c>
    </row>
    <row r="72" spans="1:5" ht="38.25">
      <c r="A72" s="36" t="s">
        <v>55</v>
      </c>
      <c r="E72" s="37" t="s">
        <v>456</v>
      </c>
    </row>
    <row r="73" spans="1:5" ht="229.5">
      <c r="A73" t="s">
        <v>56</v>
      </c>
      <c r="E73" s="35" t="s">
        <v>236</v>
      </c>
    </row>
    <row r="74" spans="1:18" ht="12.75" customHeight="1">
      <c r="A74" s="6" t="s">
        <v>45</v>
      </c>
      <c s="6"/>
      <c s="39" t="s">
        <v>23</v>
      </c>
      <c s="6"/>
      <c s="27" t="s">
        <v>93</v>
      </c>
      <c s="6"/>
      <c s="6"/>
      <c s="6"/>
      <c s="40">
        <f>0+Q74</f>
      </c>
      <c s="6"/>
      <c r="O74">
        <f>0+R74</f>
      </c>
      <c r="Q74">
        <f>0+I75+I79+I83</f>
      </c>
      <c>
        <f>0+O75+O79+O83</f>
      </c>
    </row>
    <row r="75" spans="1:16" ht="12.75">
      <c r="A75" s="25" t="s">
        <v>47</v>
      </c>
      <c s="29" t="s">
        <v>214</v>
      </c>
      <c s="29" t="s">
        <v>238</v>
      </c>
      <c s="25" t="s">
        <v>49</v>
      </c>
      <c s="30" t="s">
        <v>239</v>
      </c>
      <c s="31" t="s">
        <v>116</v>
      </c>
      <c s="32">
        <v>210</v>
      </c>
      <c s="33">
        <v>0</v>
      </c>
      <c s="33">
        <f>ROUND(ROUND(H75,2)*ROUND(G75,3),2)</f>
      </c>
      <c s="31" t="s">
        <v>52</v>
      </c>
      <c r="O75">
        <f>(I75*21)/100</f>
      </c>
      <c t="s">
        <v>23</v>
      </c>
    </row>
    <row r="76" spans="1:5" ht="25.5">
      <c r="A76" s="34" t="s">
        <v>53</v>
      </c>
      <c r="E76" s="35" t="s">
        <v>457</v>
      </c>
    </row>
    <row r="77" spans="1:5" ht="12.75">
      <c r="A77" s="36" t="s">
        <v>55</v>
      </c>
      <c r="E77" s="37" t="s">
        <v>49</v>
      </c>
    </row>
    <row r="78" spans="1:5" ht="25.5">
      <c r="A78" t="s">
        <v>56</v>
      </c>
      <c r="E78" s="35" t="s">
        <v>242</v>
      </c>
    </row>
    <row r="79" spans="1:16" ht="12.75">
      <c r="A79" s="25" t="s">
        <v>47</v>
      </c>
      <c s="29" t="s">
        <v>219</v>
      </c>
      <c s="29" t="s">
        <v>244</v>
      </c>
      <c s="25" t="s">
        <v>49</v>
      </c>
      <c s="30" t="s">
        <v>245</v>
      </c>
      <c s="31" t="s">
        <v>142</v>
      </c>
      <c s="32">
        <v>84</v>
      </c>
      <c s="33">
        <v>0</v>
      </c>
      <c s="33">
        <f>ROUND(ROUND(H79,2)*ROUND(G79,3),2)</f>
      </c>
      <c s="31" t="s">
        <v>52</v>
      </c>
      <c r="O79">
        <f>(I79*21)/100</f>
      </c>
      <c t="s">
        <v>23</v>
      </c>
    </row>
    <row r="80" spans="1:5" ht="38.25">
      <c r="A80" s="34" t="s">
        <v>53</v>
      </c>
      <c r="E80" s="35" t="s">
        <v>458</v>
      </c>
    </row>
    <row r="81" spans="1:5" ht="12.75">
      <c r="A81" s="36" t="s">
        <v>55</v>
      </c>
      <c r="E81" s="37" t="s">
        <v>49</v>
      </c>
    </row>
    <row r="82" spans="1:5" ht="165.75">
      <c r="A82" t="s">
        <v>56</v>
      </c>
      <c r="E82" s="35" t="s">
        <v>459</v>
      </c>
    </row>
    <row r="83" spans="1:16" ht="12.75">
      <c r="A83" s="25" t="s">
        <v>47</v>
      </c>
      <c s="29" t="s">
        <v>225</v>
      </c>
      <c s="29" t="s">
        <v>261</v>
      </c>
      <c s="25" t="s">
        <v>49</v>
      </c>
      <c s="30" t="s">
        <v>262</v>
      </c>
      <c s="31" t="s">
        <v>116</v>
      </c>
      <c s="32">
        <v>448.78</v>
      </c>
      <c s="33">
        <v>0</v>
      </c>
      <c s="33">
        <f>ROUND(ROUND(H83,2)*ROUND(G83,3),2)</f>
      </c>
      <c s="31" t="s">
        <v>52</v>
      </c>
      <c r="O83">
        <f>(I83*21)/100</f>
      </c>
      <c t="s">
        <v>23</v>
      </c>
    </row>
    <row r="84" spans="1:5" ht="25.5">
      <c r="A84" s="34" t="s">
        <v>53</v>
      </c>
      <c r="E84" s="35" t="s">
        <v>460</v>
      </c>
    </row>
    <row r="85" spans="1:5" ht="12.75">
      <c r="A85" s="36" t="s">
        <v>55</v>
      </c>
      <c r="E85" s="37" t="s">
        <v>49</v>
      </c>
    </row>
    <row r="86" spans="1:5" ht="102">
      <c r="A86" t="s">
        <v>56</v>
      </c>
      <c r="E86" s="35" t="s">
        <v>461</v>
      </c>
    </row>
    <row r="87" spans="1:18" ht="12.75" customHeight="1">
      <c r="A87" s="6" t="s">
        <v>45</v>
      </c>
      <c s="6"/>
      <c s="39" t="s">
        <v>33</v>
      </c>
      <c s="6"/>
      <c s="27" t="s">
        <v>272</v>
      </c>
      <c s="6"/>
      <c s="6"/>
      <c s="6"/>
      <c s="40">
        <f>0+Q87</f>
      </c>
      <c s="6"/>
      <c r="O87">
        <f>0+R87</f>
      </c>
      <c r="Q87">
        <f>0+I88+I92</f>
      </c>
      <c>
        <f>0+O88+O92</f>
      </c>
    </row>
    <row r="88" spans="1:16" ht="12.75">
      <c r="A88" s="25" t="s">
        <v>47</v>
      </c>
      <c s="29" t="s">
        <v>231</v>
      </c>
      <c s="29" t="s">
        <v>274</v>
      </c>
      <c s="25" t="s">
        <v>49</v>
      </c>
      <c s="30" t="s">
        <v>275</v>
      </c>
      <c s="31" t="s">
        <v>126</v>
      </c>
      <c s="32">
        <v>1.53</v>
      </c>
      <c s="33">
        <v>0</v>
      </c>
      <c s="33">
        <f>ROUND(ROUND(H88,2)*ROUND(G88,3),2)</f>
      </c>
      <c s="31" t="s">
        <v>52</v>
      </c>
      <c r="O88">
        <f>(I88*21)/100</f>
      </c>
      <c t="s">
        <v>23</v>
      </c>
    </row>
    <row r="89" spans="1:5" ht="25.5">
      <c r="A89" s="34" t="s">
        <v>53</v>
      </c>
      <c r="E89" s="35" t="s">
        <v>462</v>
      </c>
    </row>
    <row r="90" spans="1:5" ht="12.75">
      <c r="A90" s="36" t="s">
        <v>55</v>
      </c>
      <c r="E90" s="37" t="s">
        <v>49</v>
      </c>
    </row>
    <row r="91" spans="1:5" ht="369.75">
      <c r="A91" t="s">
        <v>56</v>
      </c>
      <c r="E91" s="35" t="s">
        <v>277</v>
      </c>
    </row>
    <row r="92" spans="1:16" ht="12.75">
      <c r="A92" s="25" t="s">
        <v>47</v>
      </c>
      <c s="29" t="s">
        <v>237</v>
      </c>
      <c s="29" t="s">
        <v>279</v>
      </c>
      <c s="25" t="s">
        <v>49</v>
      </c>
      <c s="30" t="s">
        <v>280</v>
      </c>
      <c s="31" t="s">
        <v>126</v>
      </c>
      <c s="32">
        <v>1.9</v>
      </c>
      <c s="33">
        <v>0</v>
      </c>
      <c s="33">
        <f>ROUND(ROUND(H92,2)*ROUND(G92,3),2)</f>
      </c>
      <c s="31" t="s">
        <v>52</v>
      </c>
      <c r="O92">
        <f>(I92*21)/100</f>
      </c>
      <c t="s">
        <v>23</v>
      </c>
    </row>
    <row r="93" spans="1:5" ht="25.5">
      <c r="A93" s="34" t="s">
        <v>53</v>
      </c>
      <c r="E93" s="35" t="s">
        <v>463</v>
      </c>
    </row>
    <row r="94" spans="1:5" ht="12.75">
      <c r="A94" s="36" t="s">
        <v>55</v>
      </c>
      <c r="E94" s="37" t="s">
        <v>49</v>
      </c>
    </row>
    <row r="95" spans="1:5" ht="38.25">
      <c r="A95" t="s">
        <v>56</v>
      </c>
      <c r="E95" s="35" t="s">
        <v>282</v>
      </c>
    </row>
    <row r="96" spans="1:18" ht="12.75" customHeight="1">
      <c r="A96" s="6" t="s">
        <v>45</v>
      </c>
      <c s="6"/>
      <c s="39" t="s">
        <v>35</v>
      </c>
      <c s="6"/>
      <c s="27" t="s">
        <v>283</v>
      </c>
      <c s="6"/>
      <c s="6"/>
      <c s="6"/>
      <c s="40">
        <f>0+Q96</f>
      </c>
      <c s="6"/>
      <c r="O96">
        <f>0+R96</f>
      </c>
      <c r="Q96">
        <f>0+I97+I101+I105+I109+I113+I117+I121+I125</f>
      </c>
      <c>
        <f>0+O97+O101+O105+O109+O113+O117+O121+O125</f>
      </c>
    </row>
    <row r="97" spans="1:16" ht="12.75">
      <c r="A97" s="25" t="s">
        <v>47</v>
      </c>
      <c s="29" t="s">
        <v>243</v>
      </c>
      <c s="29" t="s">
        <v>285</v>
      </c>
      <c s="25" t="s">
        <v>49</v>
      </c>
      <c s="30" t="s">
        <v>286</v>
      </c>
      <c s="31" t="s">
        <v>126</v>
      </c>
      <c s="32">
        <v>76.293</v>
      </c>
      <c s="33">
        <v>0</v>
      </c>
      <c s="33">
        <f>ROUND(ROUND(H97,2)*ROUND(G97,3),2)</f>
      </c>
      <c s="31" t="s">
        <v>52</v>
      </c>
      <c r="O97">
        <f>(I97*21)/100</f>
      </c>
      <c t="s">
        <v>23</v>
      </c>
    </row>
    <row r="98" spans="1:5" ht="25.5">
      <c r="A98" s="34" t="s">
        <v>53</v>
      </c>
      <c r="E98" s="35" t="s">
        <v>464</v>
      </c>
    </row>
    <row r="99" spans="1:5" ht="12.75">
      <c r="A99" s="36" t="s">
        <v>55</v>
      </c>
      <c r="E99" s="37" t="s">
        <v>465</v>
      </c>
    </row>
    <row r="100" spans="1:5" ht="127.5">
      <c r="A100" t="s">
        <v>56</v>
      </c>
      <c r="E100" s="35" t="s">
        <v>293</v>
      </c>
    </row>
    <row r="101" spans="1:16" ht="12.75">
      <c r="A101" s="25" t="s">
        <v>47</v>
      </c>
      <c s="29" t="s">
        <v>249</v>
      </c>
      <c s="29" t="s">
        <v>295</v>
      </c>
      <c s="25" t="s">
        <v>23</v>
      </c>
      <c s="30" t="s">
        <v>296</v>
      </c>
      <c s="31" t="s">
        <v>126</v>
      </c>
      <c s="32">
        <v>135.594</v>
      </c>
      <c s="33">
        <v>0</v>
      </c>
      <c s="33">
        <f>ROUND(ROUND(H101,2)*ROUND(G101,3),2)</f>
      </c>
      <c s="31" t="s">
        <v>52</v>
      </c>
      <c r="O101">
        <f>(I101*21)/100</f>
      </c>
      <c t="s">
        <v>23</v>
      </c>
    </row>
    <row r="102" spans="1:5" ht="25.5">
      <c r="A102" s="34" t="s">
        <v>53</v>
      </c>
      <c r="E102" s="35" t="s">
        <v>466</v>
      </c>
    </row>
    <row r="103" spans="1:5" ht="12.75">
      <c r="A103" s="36" t="s">
        <v>55</v>
      </c>
      <c r="E103" s="37" t="s">
        <v>467</v>
      </c>
    </row>
    <row r="104" spans="1:5" ht="51">
      <c r="A104" t="s">
        <v>56</v>
      </c>
      <c r="E104" s="35" t="s">
        <v>306</v>
      </c>
    </row>
    <row r="105" spans="1:16" ht="12.75">
      <c r="A105" s="25" t="s">
        <v>47</v>
      </c>
      <c s="29" t="s">
        <v>256</v>
      </c>
      <c s="29" t="s">
        <v>316</v>
      </c>
      <c s="25" t="s">
        <v>49</v>
      </c>
      <c s="30" t="s">
        <v>317</v>
      </c>
      <c s="31" t="s">
        <v>116</v>
      </c>
      <c s="32">
        <v>448.78</v>
      </c>
      <c s="33">
        <v>0</v>
      </c>
      <c s="33">
        <f>ROUND(ROUND(H105,2)*ROUND(G105,3),2)</f>
      </c>
      <c s="31" t="s">
        <v>52</v>
      </c>
      <c r="O105">
        <f>(I105*21)/100</f>
      </c>
      <c t="s">
        <v>23</v>
      </c>
    </row>
    <row r="106" spans="1:5" ht="12.75">
      <c r="A106" s="34" t="s">
        <v>53</v>
      </c>
      <c r="E106" s="35" t="s">
        <v>318</v>
      </c>
    </row>
    <row r="107" spans="1:5" ht="12.75">
      <c r="A107" s="36" t="s">
        <v>55</v>
      </c>
      <c r="E107" s="37" t="s">
        <v>49</v>
      </c>
    </row>
    <row r="108" spans="1:5" ht="51">
      <c r="A108" t="s">
        <v>56</v>
      </c>
      <c r="E108" s="35" t="s">
        <v>325</v>
      </c>
    </row>
    <row r="109" spans="1:16" ht="12.75">
      <c r="A109" s="25" t="s">
        <v>47</v>
      </c>
      <c s="29" t="s">
        <v>260</v>
      </c>
      <c s="29" t="s">
        <v>322</v>
      </c>
      <c s="25" t="s">
        <v>49</v>
      </c>
      <c s="30" t="s">
        <v>323</v>
      </c>
      <c s="31" t="s">
        <v>116</v>
      </c>
      <c s="32">
        <v>448.78</v>
      </c>
      <c s="33">
        <v>0</v>
      </c>
      <c s="33">
        <f>ROUND(ROUND(H109,2)*ROUND(G109,3),2)</f>
      </c>
      <c s="31" t="s">
        <v>52</v>
      </c>
      <c r="O109">
        <f>(I109*21)/100</f>
      </c>
      <c t="s">
        <v>23</v>
      </c>
    </row>
    <row r="110" spans="1:5" ht="12.75">
      <c r="A110" s="34" t="s">
        <v>53</v>
      </c>
      <c r="E110" s="35" t="s">
        <v>49</v>
      </c>
    </row>
    <row r="111" spans="1:5" ht="25.5">
      <c r="A111" s="36" t="s">
        <v>55</v>
      </c>
      <c r="E111" s="37" t="s">
        <v>468</v>
      </c>
    </row>
    <row r="112" spans="1:5" ht="51">
      <c r="A112" t="s">
        <v>56</v>
      </c>
      <c r="E112" s="35" t="s">
        <v>325</v>
      </c>
    </row>
    <row r="113" spans="1:16" ht="12.75">
      <c r="A113" s="25" t="s">
        <v>47</v>
      </c>
      <c s="29" t="s">
        <v>266</v>
      </c>
      <c s="29" t="s">
        <v>327</v>
      </c>
      <c s="25" t="s">
        <v>29</v>
      </c>
      <c s="30" t="s">
        <v>328</v>
      </c>
      <c s="31" t="s">
        <v>116</v>
      </c>
      <c s="32">
        <v>897.56</v>
      </c>
      <c s="33">
        <v>0</v>
      </c>
      <c s="33">
        <f>ROUND(ROUND(H113,2)*ROUND(G113,3),2)</f>
      </c>
      <c s="31" t="s">
        <v>52</v>
      </c>
      <c r="O113">
        <f>(I113*21)/100</f>
      </c>
      <c t="s">
        <v>23</v>
      </c>
    </row>
    <row r="114" spans="1:5" ht="12.75">
      <c r="A114" s="34" t="s">
        <v>53</v>
      </c>
      <c r="E114" s="35" t="s">
        <v>318</v>
      </c>
    </row>
    <row r="115" spans="1:5" ht="25.5">
      <c r="A115" s="36" t="s">
        <v>55</v>
      </c>
      <c r="E115" s="37" t="s">
        <v>469</v>
      </c>
    </row>
    <row r="116" spans="1:5" ht="51">
      <c r="A116" t="s">
        <v>56</v>
      </c>
      <c r="E116" s="35" t="s">
        <v>325</v>
      </c>
    </row>
    <row r="117" spans="1:16" ht="12.75">
      <c r="A117" s="25" t="s">
        <v>47</v>
      </c>
      <c s="29" t="s">
        <v>273</v>
      </c>
      <c s="29" t="s">
        <v>331</v>
      </c>
      <c s="25" t="s">
        <v>49</v>
      </c>
      <c s="30" t="s">
        <v>332</v>
      </c>
      <c s="31" t="s">
        <v>116</v>
      </c>
      <c s="32">
        <v>448.78</v>
      </c>
      <c s="33">
        <v>0</v>
      </c>
      <c s="33">
        <f>ROUND(ROUND(H117,2)*ROUND(G117,3),2)</f>
      </c>
      <c s="31" t="s">
        <v>52</v>
      </c>
      <c r="O117">
        <f>(I117*21)/100</f>
      </c>
      <c t="s">
        <v>23</v>
      </c>
    </row>
    <row r="118" spans="1:5" ht="25.5">
      <c r="A118" s="34" t="s">
        <v>53</v>
      </c>
      <c r="E118" s="35" t="s">
        <v>333</v>
      </c>
    </row>
    <row r="119" spans="1:5" ht="12.75">
      <c r="A119" s="36" t="s">
        <v>55</v>
      </c>
      <c r="E119" s="37" t="s">
        <v>49</v>
      </c>
    </row>
    <row r="120" spans="1:5" ht="140.25">
      <c r="A120" t="s">
        <v>56</v>
      </c>
      <c r="E120" s="35" t="s">
        <v>335</v>
      </c>
    </row>
    <row r="121" spans="1:16" ht="12.75">
      <c r="A121" s="25" t="s">
        <v>47</v>
      </c>
      <c s="29" t="s">
        <v>278</v>
      </c>
      <c s="29" t="s">
        <v>337</v>
      </c>
      <c s="25" t="s">
        <v>49</v>
      </c>
      <c s="30" t="s">
        <v>338</v>
      </c>
      <c s="31" t="s">
        <v>116</v>
      </c>
      <c s="32">
        <v>448.78</v>
      </c>
      <c s="33">
        <v>0</v>
      </c>
      <c s="33">
        <f>ROUND(ROUND(H121,2)*ROUND(G121,3),2)</f>
      </c>
      <c s="31" t="s">
        <v>52</v>
      </c>
      <c r="O121">
        <f>(I121*21)/100</f>
      </c>
      <c t="s">
        <v>23</v>
      </c>
    </row>
    <row r="122" spans="1:5" ht="25.5">
      <c r="A122" s="34" t="s">
        <v>53</v>
      </c>
      <c r="E122" s="35" t="s">
        <v>470</v>
      </c>
    </row>
    <row r="123" spans="1:5" ht="12.75">
      <c r="A123" s="36" t="s">
        <v>55</v>
      </c>
      <c r="E123" s="37" t="s">
        <v>49</v>
      </c>
    </row>
    <row r="124" spans="1:5" ht="140.25">
      <c r="A124" t="s">
        <v>56</v>
      </c>
      <c r="E124" s="35" t="s">
        <v>335</v>
      </c>
    </row>
    <row r="125" spans="1:16" ht="12.75">
      <c r="A125" s="25" t="s">
        <v>47</v>
      </c>
      <c s="29" t="s">
        <v>284</v>
      </c>
      <c s="29" t="s">
        <v>342</v>
      </c>
      <c s="25" t="s">
        <v>49</v>
      </c>
      <c s="30" t="s">
        <v>343</v>
      </c>
      <c s="31" t="s">
        <v>116</v>
      </c>
      <c s="32">
        <v>448.78</v>
      </c>
      <c s="33">
        <v>0</v>
      </c>
      <c s="33">
        <f>ROUND(ROUND(H125,2)*ROUND(G125,3),2)</f>
      </c>
      <c s="31" t="s">
        <v>52</v>
      </c>
      <c r="O125">
        <f>(I125*21)/100</f>
      </c>
      <c t="s">
        <v>23</v>
      </c>
    </row>
    <row r="126" spans="1:5" ht="25.5">
      <c r="A126" s="34" t="s">
        <v>53</v>
      </c>
      <c r="E126" s="35" t="s">
        <v>344</v>
      </c>
    </row>
    <row r="127" spans="1:5" ht="12.75">
      <c r="A127" s="36" t="s">
        <v>55</v>
      </c>
      <c r="E127" s="37" t="s">
        <v>49</v>
      </c>
    </row>
    <row r="128" spans="1:5" ht="140.25">
      <c r="A128" t="s">
        <v>56</v>
      </c>
      <c r="E128" s="35" t="s">
        <v>335</v>
      </c>
    </row>
    <row r="129" spans="1:18" ht="12.75" customHeight="1">
      <c r="A129" s="6" t="s">
        <v>45</v>
      </c>
      <c s="6"/>
      <c s="39" t="s">
        <v>77</v>
      </c>
      <c s="6"/>
      <c s="27" t="s">
        <v>363</v>
      </c>
      <c s="6"/>
      <c s="6"/>
      <c s="6"/>
      <c s="40">
        <f>0+Q129</f>
      </c>
      <c s="6"/>
      <c r="O129">
        <f>0+R129</f>
      </c>
      <c r="Q129">
        <f>0+I130+I134+I138</f>
      </c>
      <c>
        <f>0+O130+O134+O138</f>
      </c>
    </row>
    <row r="130" spans="1:16" ht="12.75">
      <c r="A130" s="25" t="s">
        <v>47</v>
      </c>
      <c s="29" t="s">
        <v>290</v>
      </c>
      <c s="29" t="s">
        <v>365</v>
      </c>
      <c s="25" t="s">
        <v>49</v>
      </c>
      <c s="30" t="s">
        <v>366</v>
      </c>
      <c s="31" t="s">
        <v>142</v>
      </c>
      <c s="32">
        <v>19.09</v>
      </c>
      <c s="33">
        <v>0</v>
      </c>
      <c s="33">
        <f>ROUND(ROUND(H130,2)*ROUND(G130,3),2)</f>
      </c>
      <c s="31" t="s">
        <v>52</v>
      </c>
      <c r="O130">
        <f>(I130*21)/100</f>
      </c>
      <c t="s">
        <v>23</v>
      </c>
    </row>
    <row r="131" spans="1:5" ht="12.75">
      <c r="A131" s="34" t="s">
        <v>53</v>
      </c>
      <c r="E131" s="35" t="s">
        <v>367</v>
      </c>
    </row>
    <row r="132" spans="1:5" ht="12.75">
      <c r="A132" s="36" t="s">
        <v>55</v>
      </c>
      <c r="E132" s="37" t="s">
        <v>49</v>
      </c>
    </row>
    <row r="133" spans="1:5" ht="255">
      <c r="A133" t="s">
        <v>56</v>
      </c>
      <c r="E133" s="35" t="s">
        <v>368</v>
      </c>
    </row>
    <row r="134" spans="1:16" ht="12.75">
      <c r="A134" s="25" t="s">
        <v>47</v>
      </c>
      <c s="29" t="s">
        <v>294</v>
      </c>
      <c s="29" t="s">
        <v>370</v>
      </c>
      <c s="25" t="s">
        <v>49</v>
      </c>
      <c s="30" t="s">
        <v>372</v>
      </c>
      <c s="31" t="s">
        <v>121</v>
      </c>
      <c s="32">
        <v>4</v>
      </c>
      <c s="33">
        <v>0</v>
      </c>
      <c s="33">
        <f>ROUND(ROUND(H134,2)*ROUND(G134,3),2)</f>
      </c>
      <c s="31" t="s">
        <v>52</v>
      </c>
      <c r="O134">
        <f>(I134*21)/100</f>
      </c>
      <c t="s">
        <v>23</v>
      </c>
    </row>
    <row r="135" spans="1:5" ht="38.25">
      <c r="A135" s="34" t="s">
        <v>53</v>
      </c>
      <c r="E135" s="35" t="s">
        <v>471</v>
      </c>
    </row>
    <row r="136" spans="1:5" ht="12.75">
      <c r="A136" s="36" t="s">
        <v>55</v>
      </c>
      <c r="E136" s="37" t="s">
        <v>49</v>
      </c>
    </row>
    <row r="137" spans="1:5" ht="76.5">
      <c r="A137" t="s">
        <v>56</v>
      </c>
      <c r="E137" s="35" t="s">
        <v>375</v>
      </c>
    </row>
    <row r="138" spans="1:16" ht="12.75">
      <c r="A138" s="25" t="s">
        <v>47</v>
      </c>
      <c s="29" t="s">
        <v>300</v>
      </c>
      <c s="29" t="s">
        <v>390</v>
      </c>
      <c s="25" t="s">
        <v>49</v>
      </c>
      <c s="30" t="s">
        <v>391</v>
      </c>
      <c s="31" t="s">
        <v>126</v>
      </c>
      <c s="32">
        <v>10.76</v>
      </c>
      <c s="33">
        <v>0</v>
      </c>
      <c s="33">
        <f>ROUND(ROUND(H138,2)*ROUND(G138,3),2)</f>
      </c>
      <c s="31" t="s">
        <v>52</v>
      </c>
      <c r="O138">
        <f>(I138*21)/100</f>
      </c>
      <c t="s">
        <v>23</v>
      </c>
    </row>
    <row r="139" spans="1:5" ht="25.5">
      <c r="A139" s="34" t="s">
        <v>53</v>
      </c>
      <c r="E139" s="35" t="s">
        <v>472</v>
      </c>
    </row>
    <row r="140" spans="1:5" ht="38.25">
      <c r="A140" s="36" t="s">
        <v>55</v>
      </c>
      <c r="E140" s="37" t="s">
        <v>473</v>
      </c>
    </row>
    <row r="141" spans="1:5" ht="369.75">
      <c r="A141" t="s">
        <v>56</v>
      </c>
      <c r="E141" s="35" t="s">
        <v>277</v>
      </c>
    </row>
    <row r="142" spans="1:18" ht="12.75" customHeight="1">
      <c r="A142" s="6" t="s">
        <v>45</v>
      </c>
      <c s="6"/>
      <c s="39" t="s">
        <v>40</v>
      </c>
      <c s="6"/>
      <c s="27" t="s">
        <v>139</v>
      </c>
      <c s="6"/>
      <c s="6"/>
      <c s="6"/>
      <c s="40">
        <f>0+Q142</f>
      </c>
      <c s="6"/>
      <c r="O142">
        <f>0+R142</f>
      </c>
      <c r="Q142">
        <f>0+I143+I147+I151+I155+I159+I163+I167</f>
      </c>
      <c>
        <f>0+O143+O147+O151+O155+O159+O163+O167</f>
      </c>
    </row>
    <row r="143" spans="1:16" ht="12.75">
      <c r="A143" s="25" t="s">
        <v>47</v>
      </c>
      <c s="29" t="s">
        <v>303</v>
      </c>
      <c s="29" t="s">
        <v>395</v>
      </c>
      <c s="25" t="s">
        <v>29</v>
      </c>
      <c s="30" t="s">
        <v>396</v>
      </c>
      <c s="31" t="s">
        <v>142</v>
      </c>
      <c s="32">
        <v>97.52</v>
      </c>
      <c s="33">
        <v>0</v>
      </c>
      <c s="33">
        <f>ROUND(ROUND(H143,2)*ROUND(G143,3),2)</f>
      </c>
      <c s="31" t="s">
        <v>52</v>
      </c>
      <c r="O143">
        <f>(I143*21)/100</f>
      </c>
      <c t="s">
        <v>23</v>
      </c>
    </row>
    <row r="144" spans="1:5" ht="25.5">
      <c r="A144" s="34" t="s">
        <v>53</v>
      </c>
      <c r="E144" s="35" t="s">
        <v>474</v>
      </c>
    </row>
    <row r="145" spans="1:5" ht="12.75">
      <c r="A145" s="36" t="s">
        <v>55</v>
      </c>
      <c r="E145" s="37" t="s">
        <v>49</v>
      </c>
    </row>
    <row r="146" spans="1:5" ht="51">
      <c r="A146" t="s">
        <v>56</v>
      </c>
      <c r="E146" s="35" t="s">
        <v>475</v>
      </c>
    </row>
    <row r="147" spans="1:16" ht="12.75">
      <c r="A147" s="25" t="s">
        <v>47</v>
      </c>
      <c s="29" t="s">
        <v>307</v>
      </c>
      <c s="29" t="s">
        <v>395</v>
      </c>
      <c s="25" t="s">
        <v>23</v>
      </c>
      <c s="30" t="s">
        <v>396</v>
      </c>
      <c s="31" t="s">
        <v>142</v>
      </c>
      <c s="32">
        <v>17.37</v>
      </c>
      <c s="33">
        <v>0</v>
      </c>
      <c s="33">
        <f>ROUND(ROUND(H147,2)*ROUND(G147,3),2)</f>
      </c>
      <c s="31" t="s">
        <v>52</v>
      </c>
      <c r="O147">
        <f>(I147*21)/100</f>
      </c>
      <c t="s">
        <v>23</v>
      </c>
    </row>
    <row r="148" spans="1:5" ht="25.5">
      <c r="A148" s="34" t="s">
        <v>53</v>
      </c>
      <c r="E148" s="35" t="s">
        <v>401</v>
      </c>
    </row>
    <row r="149" spans="1:5" ht="12.75">
      <c r="A149" s="36" t="s">
        <v>55</v>
      </c>
      <c r="E149" s="37" t="s">
        <v>49</v>
      </c>
    </row>
    <row r="150" spans="1:5" ht="51">
      <c r="A150" t="s">
        <v>56</v>
      </c>
      <c r="E150" s="35" t="s">
        <v>399</v>
      </c>
    </row>
    <row r="151" spans="1:16" ht="12.75">
      <c r="A151" s="25" t="s">
        <v>47</v>
      </c>
      <c s="29" t="s">
        <v>312</v>
      </c>
      <c s="29" t="s">
        <v>395</v>
      </c>
      <c s="25" t="s">
        <v>22</v>
      </c>
      <c s="30" t="s">
        <v>396</v>
      </c>
      <c s="31" t="s">
        <v>142</v>
      </c>
      <c s="32">
        <v>5</v>
      </c>
      <c s="33">
        <v>0</v>
      </c>
      <c s="33">
        <f>ROUND(ROUND(H151,2)*ROUND(G151,3),2)</f>
      </c>
      <c s="31" t="s">
        <v>52</v>
      </c>
      <c r="O151">
        <f>(I151*21)/100</f>
      </c>
      <c t="s">
        <v>23</v>
      </c>
    </row>
    <row r="152" spans="1:5" ht="25.5">
      <c r="A152" s="34" t="s">
        <v>53</v>
      </c>
      <c r="E152" s="35" t="s">
        <v>404</v>
      </c>
    </row>
    <row r="153" spans="1:5" ht="12.75">
      <c r="A153" s="36" t="s">
        <v>55</v>
      </c>
      <c r="E153" s="37" t="s">
        <v>49</v>
      </c>
    </row>
    <row r="154" spans="1:5" ht="51">
      <c r="A154" t="s">
        <v>56</v>
      </c>
      <c r="E154" s="35" t="s">
        <v>399</v>
      </c>
    </row>
    <row r="155" spans="1:16" ht="12.75">
      <c r="A155" s="25" t="s">
        <v>47</v>
      </c>
      <c s="29" t="s">
        <v>315</v>
      </c>
      <c s="29" t="s">
        <v>395</v>
      </c>
      <c s="25" t="s">
        <v>33</v>
      </c>
      <c s="30" t="s">
        <v>396</v>
      </c>
      <c s="31" t="s">
        <v>142</v>
      </c>
      <c s="32">
        <v>2</v>
      </c>
      <c s="33">
        <v>0</v>
      </c>
      <c s="33">
        <f>ROUND(ROUND(H155,2)*ROUND(G155,3),2)</f>
      </c>
      <c s="31" t="s">
        <v>52</v>
      </c>
      <c r="O155">
        <f>(I155*21)/100</f>
      </c>
      <c t="s">
        <v>23</v>
      </c>
    </row>
    <row r="156" spans="1:5" ht="25.5">
      <c r="A156" s="34" t="s">
        <v>53</v>
      </c>
      <c r="E156" s="35" t="s">
        <v>407</v>
      </c>
    </row>
    <row r="157" spans="1:5" ht="12.75">
      <c r="A157" s="36" t="s">
        <v>55</v>
      </c>
      <c r="E157" s="37" t="s">
        <v>49</v>
      </c>
    </row>
    <row r="158" spans="1:5" ht="51">
      <c r="A158" t="s">
        <v>56</v>
      </c>
      <c r="E158" s="35" t="s">
        <v>399</v>
      </c>
    </row>
    <row r="159" spans="1:16" ht="12.75">
      <c r="A159" s="25" t="s">
        <v>47</v>
      </c>
      <c s="29" t="s">
        <v>321</v>
      </c>
      <c s="29" t="s">
        <v>415</v>
      </c>
      <c s="25" t="s">
        <v>49</v>
      </c>
      <c s="30" t="s">
        <v>416</v>
      </c>
      <c s="31" t="s">
        <v>142</v>
      </c>
      <c s="32">
        <v>138.43</v>
      </c>
      <c s="33">
        <v>0</v>
      </c>
      <c s="33">
        <f>ROUND(ROUND(H159,2)*ROUND(G159,3),2)</f>
      </c>
      <c s="31" t="s">
        <v>52</v>
      </c>
      <c r="O159">
        <f>(I159*21)/100</f>
      </c>
      <c t="s">
        <v>23</v>
      </c>
    </row>
    <row r="160" spans="1:5" ht="25.5">
      <c r="A160" s="34" t="s">
        <v>53</v>
      </c>
      <c r="E160" s="35" t="s">
        <v>476</v>
      </c>
    </row>
    <row r="161" spans="1:5" ht="51">
      <c r="A161" s="36" t="s">
        <v>55</v>
      </c>
      <c r="E161" s="37" t="s">
        <v>477</v>
      </c>
    </row>
    <row r="162" spans="1:5" ht="25.5">
      <c r="A162" t="s">
        <v>56</v>
      </c>
      <c r="E162" s="35" t="s">
        <v>419</v>
      </c>
    </row>
    <row r="163" spans="1:16" ht="12.75">
      <c r="A163" s="25" t="s">
        <v>47</v>
      </c>
      <c s="29" t="s">
        <v>326</v>
      </c>
      <c s="29" t="s">
        <v>421</v>
      </c>
      <c s="25" t="s">
        <v>49</v>
      </c>
      <c s="30" t="s">
        <v>422</v>
      </c>
      <c s="31" t="s">
        <v>142</v>
      </c>
      <c s="32">
        <v>138.43</v>
      </c>
      <c s="33">
        <v>0</v>
      </c>
      <c s="33">
        <f>ROUND(ROUND(H163,2)*ROUND(G163,3),2)</f>
      </c>
      <c s="31" t="s">
        <v>52</v>
      </c>
      <c r="O163">
        <f>(I163*21)/100</f>
      </c>
      <c t="s">
        <v>23</v>
      </c>
    </row>
    <row r="164" spans="1:5" ht="25.5">
      <c r="A164" s="34" t="s">
        <v>53</v>
      </c>
      <c r="E164" s="35" t="s">
        <v>478</v>
      </c>
    </row>
    <row r="165" spans="1:5" ht="51">
      <c r="A165" s="36" t="s">
        <v>55</v>
      </c>
      <c r="E165" s="37" t="s">
        <v>477</v>
      </c>
    </row>
    <row r="166" spans="1:5" ht="38.25">
      <c r="A166" t="s">
        <v>56</v>
      </c>
      <c r="E166" s="35" t="s">
        <v>479</v>
      </c>
    </row>
    <row r="167" spans="1:16" ht="12.75">
      <c r="A167" s="25" t="s">
        <v>47</v>
      </c>
      <c s="29" t="s">
        <v>330</v>
      </c>
      <c s="29" t="s">
        <v>436</v>
      </c>
      <c s="25" t="s">
        <v>49</v>
      </c>
      <c s="30" t="s">
        <v>437</v>
      </c>
      <c s="31" t="s">
        <v>121</v>
      </c>
      <c s="32">
        <v>4</v>
      </c>
      <c s="33">
        <v>0</v>
      </c>
      <c s="33">
        <f>ROUND(ROUND(H167,2)*ROUND(G167,3),2)</f>
      </c>
      <c s="31" t="s">
        <v>52</v>
      </c>
      <c r="O167">
        <f>(I167*21)/100</f>
      </c>
      <c t="s">
        <v>23</v>
      </c>
    </row>
    <row r="168" spans="1:5" ht="25.5">
      <c r="A168" s="34" t="s">
        <v>53</v>
      </c>
      <c r="E168" s="35" t="s">
        <v>438</v>
      </c>
    </row>
    <row r="169" spans="1:5" ht="12.75">
      <c r="A169" s="36" t="s">
        <v>55</v>
      </c>
      <c r="E169" s="37" t="s">
        <v>49</v>
      </c>
    </row>
    <row r="170" spans="1:5" ht="89.25">
      <c r="A170" t="s">
        <v>56</v>
      </c>
      <c r="E170" s="35" t="s">
        <v>440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0+O8+O17+O42+O47+O52+O97+O102</f>
      </c>
      <c t="s">
        <v>22</v>
      </c>
    </row>
    <row r="3" spans="1:16" ht="15" customHeight="1">
      <c r="A3" t="s">
        <v>12</v>
      </c>
      <c s="12" t="s">
        <v>14</v>
      </c>
      <c s="13" t="s">
        <v>15</v>
      </c>
      <c s="1"/>
      <c s="14" t="s">
        <v>16</v>
      </c>
      <c s="1"/>
      <c s="9"/>
      <c s="8" t="s">
        <v>480</v>
      </c>
      <c s="41">
        <f>0+I8+I17+I42+I47+I52+I97+I102</f>
      </c>
      <c s="10"/>
      <c r="O3" t="s">
        <v>19</v>
      </c>
      <c t="s">
        <v>23</v>
      </c>
    </row>
    <row r="4" spans="1:16" ht="15" customHeight="1">
      <c r="A4" t="s">
        <v>17</v>
      </c>
      <c s="16" t="s">
        <v>18</v>
      </c>
      <c s="17" t="s">
        <v>480</v>
      </c>
      <c s="6"/>
      <c s="18" t="s">
        <v>481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863.574</v>
      </c>
      <c s="33">
        <v>0</v>
      </c>
      <c s="33">
        <f>ROUND(ROUND(H9,2)*ROUND(G9,3),2)</f>
      </c>
      <c s="31" t="s">
        <v>105</v>
      </c>
      <c r="O9">
        <f>(I9*21)/100</f>
      </c>
      <c t="s">
        <v>23</v>
      </c>
    </row>
    <row r="10" spans="1:5" ht="12.75">
      <c r="A10" s="34" t="s">
        <v>53</v>
      </c>
      <c r="E10" s="35" t="s">
        <v>106</v>
      </c>
    </row>
    <row r="11" spans="1:5" ht="38.25">
      <c r="A11" s="36" t="s">
        <v>55</v>
      </c>
      <c r="E11" s="37" t="s">
        <v>482</v>
      </c>
    </row>
    <row r="12" spans="1:5" ht="25.5">
      <c r="A12" t="s">
        <v>56</v>
      </c>
      <c r="E12" s="35" t="s">
        <v>108</v>
      </c>
    </row>
    <row r="13" spans="1:16" ht="12.75">
      <c r="A13" s="25" t="s">
        <v>47</v>
      </c>
      <c s="29" t="s">
        <v>23</v>
      </c>
      <c s="29" t="s">
        <v>154</v>
      </c>
      <c s="25" t="s">
        <v>49</v>
      </c>
      <c s="30" t="s">
        <v>155</v>
      </c>
      <c s="31" t="s">
        <v>126</v>
      </c>
      <c s="32">
        <v>238.477</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0+I18+I22+I26+I30+I34+I38</f>
      </c>
      <c>
        <f>0+O18+O22+O26+O30+O34+O38</f>
      </c>
    </row>
    <row r="18" spans="1:16" ht="12.75">
      <c r="A18" s="25" t="s">
        <v>47</v>
      </c>
      <c s="29" t="s">
        <v>22</v>
      </c>
      <c s="29" t="s">
        <v>190</v>
      </c>
      <c s="25" t="s">
        <v>49</v>
      </c>
      <c s="30" t="s">
        <v>191</v>
      </c>
      <c s="31" t="s">
        <v>126</v>
      </c>
      <c s="32">
        <v>431.787</v>
      </c>
      <c s="33">
        <v>0</v>
      </c>
      <c s="33">
        <f>ROUND(ROUND(H18,2)*ROUND(G18,3),2)</f>
      </c>
      <c s="31" t="s">
        <v>52</v>
      </c>
      <c r="O18">
        <f>(I18*21)/100</f>
      </c>
      <c t="s">
        <v>23</v>
      </c>
    </row>
    <row r="19" spans="1:5" ht="25.5">
      <c r="A19" s="34" t="s">
        <v>53</v>
      </c>
      <c r="E19" s="35" t="s">
        <v>192</v>
      </c>
    </row>
    <row r="20" spans="1:5" ht="38.25">
      <c r="A20" s="36" t="s">
        <v>55</v>
      </c>
      <c r="E20" s="37" t="s">
        <v>483</v>
      </c>
    </row>
    <row r="21" spans="1:5" ht="369.75">
      <c r="A21" t="s">
        <v>56</v>
      </c>
      <c r="E21" s="35" t="s">
        <v>450</v>
      </c>
    </row>
    <row r="22" spans="1:16" ht="12.75">
      <c r="A22" s="25" t="s">
        <v>47</v>
      </c>
      <c s="29" t="s">
        <v>33</v>
      </c>
      <c s="29" t="s">
        <v>195</v>
      </c>
      <c s="25" t="s">
        <v>49</v>
      </c>
      <c s="30" t="s">
        <v>196</v>
      </c>
      <c s="31" t="s">
        <v>126</v>
      </c>
      <c s="32">
        <v>238.477</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451</v>
      </c>
    </row>
    <row r="26" spans="1:16" ht="12.75">
      <c r="A26" s="25" t="s">
        <v>47</v>
      </c>
      <c s="29" t="s">
        <v>35</v>
      </c>
      <c s="29" t="s">
        <v>130</v>
      </c>
      <c s="25" t="s">
        <v>49</v>
      </c>
      <c s="30" t="s">
        <v>131</v>
      </c>
      <c s="31" t="s">
        <v>126</v>
      </c>
      <c s="32">
        <v>431.787</v>
      </c>
      <c s="33">
        <v>0</v>
      </c>
      <c s="33">
        <f>ROUND(ROUND(H26,2)*ROUND(G26,3),2)</f>
      </c>
      <c s="31" t="s">
        <v>52</v>
      </c>
      <c r="O26">
        <f>(I26*21)/100</f>
      </c>
      <c t="s">
        <v>23</v>
      </c>
    </row>
    <row r="27" spans="1:5" ht="12.75">
      <c r="A27" s="34" t="s">
        <v>53</v>
      </c>
      <c r="E27" s="35" t="s">
        <v>211</v>
      </c>
    </row>
    <row r="28" spans="1:5" ht="38.25">
      <c r="A28" s="36" t="s">
        <v>55</v>
      </c>
      <c r="E28" s="37" t="s">
        <v>483</v>
      </c>
    </row>
    <row r="29" spans="1:5" ht="191.25">
      <c r="A29" t="s">
        <v>56</v>
      </c>
      <c r="E29" s="35" t="s">
        <v>134</v>
      </c>
    </row>
    <row r="30" spans="1:16" ht="12.75">
      <c r="A30" s="25" t="s">
        <v>47</v>
      </c>
      <c s="29" t="s">
        <v>37</v>
      </c>
      <c s="29" t="s">
        <v>215</v>
      </c>
      <c s="25" t="s">
        <v>49</v>
      </c>
      <c s="30" t="s">
        <v>216</v>
      </c>
      <c s="31" t="s">
        <v>126</v>
      </c>
      <c s="32">
        <v>238.477</v>
      </c>
      <c s="33">
        <v>0</v>
      </c>
      <c s="33">
        <f>ROUND(ROUND(H30,2)*ROUND(G30,3),2)</f>
      </c>
      <c s="31" t="s">
        <v>52</v>
      </c>
      <c r="O30">
        <f>(I30*21)/100</f>
      </c>
      <c t="s">
        <v>23</v>
      </c>
    </row>
    <row r="31" spans="1:5" ht="25.5">
      <c r="A31" s="34" t="s">
        <v>53</v>
      </c>
      <c r="E31" s="35" t="s">
        <v>453</v>
      </c>
    </row>
    <row r="32" spans="1:5" ht="12.75">
      <c r="A32" s="36" t="s">
        <v>55</v>
      </c>
      <c r="E32" s="37" t="s">
        <v>49</v>
      </c>
    </row>
    <row r="33" spans="1:5" ht="267.75">
      <c r="A33" t="s">
        <v>56</v>
      </c>
      <c r="E33" s="35" t="s">
        <v>454</v>
      </c>
    </row>
    <row r="34" spans="1:16" ht="12.75">
      <c r="A34" s="25" t="s">
        <v>47</v>
      </c>
      <c s="29" t="s">
        <v>73</v>
      </c>
      <c s="29" t="s">
        <v>220</v>
      </c>
      <c s="25" t="s">
        <v>49</v>
      </c>
      <c s="30" t="s">
        <v>221</v>
      </c>
      <c s="31" t="s">
        <v>126</v>
      </c>
      <c s="32">
        <v>61.87</v>
      </c>
      <c s="33">
        <v>0</v>
      </c>
      <c s="33">
        <f>ROUND(ROUND(H34,2)*ROUND(G34,3),2)</f>
      </c>
      <c s="31" t="s">
        <v>52</v>
      </c>
      <c r="O34">
        <f>(I34*21)/100</f>
      </c>
      <c t="s">
        <v>23</v>
      </c>
    </row>
    <row r="35" spans="1:5" ht="12.75">
      <c r="A35" s="34" t="s">
        <v>53</v>
      </c>
      <c r="E35" s="35" t="s">
        <v>222</v>
      </c>
    </row>
    <row r="36" spans="1:5" ht="12.75">
      <c r="A36" s="36" t="s">
        <v>55</v>
      </c>
      <c r="E36" s="37" t="s">
        <v>49</v>
      </c>
    </row>
    <row r="37" spans="1:5" ht="280.5">
      <c r="A37" t="s">
        <v>56</v>
      </c>
      <c r="E37" s="35" t="s">
        <v>484</v>
      </c>
    </row>
    <row r="38" spans="1:16" ht="12.75">
      <c r="A38" s="25" t="s">
        <v>47</v>
      </c>
      <c s="29" t="s">
        <v>77</v>
      </c>
      <c s="29" t="s">
        <v>226</v>
      </c>
      <c s="25" t="s">
        <v>49</v>
      </c>
      <c s="30" t="s">
        <v>227</v>
      </c>
      <c s="31" t="s">
        <v>126</v>
      </c>
      <c s="32">
        <v>8.294</v>
      </c>
      <c s="33">
        <v>0</v>
      </c>
      <c s="33">
        <f>ROUND(ROUND(H38,2)*ROUND(G38,3),2)</f>
      </c>
      <c s="31" t="s">
        <v>52</v>
      </c>
      <c r="O38">
        <f>(I38*21)/100</f>
      </c>
      <c t="s">
        <v>23</v>
      </c>
    </row>
    <row r="39" spans="1:5" ht="12.75">
      <c r="A39" s="34" t="s">
        <v>53</v>
      </c>
      <c r="E39" s="35" t="s">
        <v>228</v>
      </c>
    </row>
    <row r="40" spans="1:5" ht="12.75">
      <c r="A40" s="36" t="s">
        <v>55</v>
      </c>
      <c r="E40" s="37" t="s">
        <v>49</v>
      </c>
    </row>
    <row r="41" spans="1:5" ht="242.25">
      <c r="A41" t="s">
        <v>56</v>
      </c>
      <c r="E41" s="35" t="s">
        <v>455</v>
      </c>
    </row>
    <row r="42" spans="1:18" ht="12.75" customHeight="1">
      <c r="A42" s="6" t="s">
        <v>45</v>
      </c>
      <c s="6"/>
      <c s="39" t="s">
        <v>23</v>
      </c>
      <c s="6"/>
      <c s="27" t="s">
        <v>93</v>
      </c>
      <c s="6"/>
      <c s="6"/>
      <c s="6"/>
      <c s="40">
        <f>0+Q42</f>
      </c>
      <c s="6"/>
      <c r="O42">
        <f>0+R42</f>
      </c>
      <c r="Q42">
        <f>0+I43</f>
      </c>
      <c>
        <f>0+O43</f>
      </c>
    </row>
    <row r="43" spans="1:16" ht="12.75">
      <c r="A43" s="25" t="s">
        <v>47</v>
      </c>
      <c s="29" t="s">
        <v>40</v>
      </c>
      <c s="29" t="s">
        <v>261</v>
      </c>
      <c s="25" t="s">
        <v>49</v>
      </c>
      <c s="30" t="s">
        <v>262</v>
      </c>
      <c s="31" t="s">
        <v>116</v>
      </c>
      <c s="32">
        <v>422.45</v>
      </c>
      <c s="33">
        <v>0</v>
      </c>
      <c s="33">
        <f>ROUND(ROUND(H43,2)*ROUND(G43,3),2)</f>
      </c>
      <c s="31" t="s">
        <v>52</v>
      </c>
      <c r="O43">
        <f>(I43*21)/100</f>
      </c>
      <c t="s">
        <v>23</v>
      </c>
    </row>
    <row r="44" spans="1:5" ht="25.5">
      <c r="A44" s="34" t="s">
        <v>53</v>
      </c>
      <c r="E44" s="35" t="s">
        <v>460</v>
      </c>
    </row>
    <row r="45" spans="1:5" ht="12.75">
      <c r="A45" s="36" t="s">
        <v>55</v>
      </c>
      <c r="E45" s="37" t="s">
        <v>49</v>
      </c>
    </row>
    <row r="46" spans="1:5" ht="102">
      <c r="A46" t="s">
        <v>56</v>
      </c>
      <c r="E46" s="35" t="s">
        <v>461</v>
      </c>
    </row>
    <row r="47" spans="1:18" ht="12.75" customHeight="1">
      <c r="A47" s="6" t="s">
        <v>45</v>
      </c>
      <c s="6"/>
      <c s="39" t="s">
        <v>33</v>
      </c>
      <c s="6"/>
      <c s="27" t="s">
        <v>272</v>
      </c>
      <c s="6"/>
      <c s="6"/>
      <c s="6"/>
      <c s="40">
        <f>0+Q47</f>
      </c>
      <c s="6"/>
      <c r="O47">
        <f>0+R47</f>
      </c>
      <c r="Q47">
        <f>0+I48</f>
      </c>
      <c>
        <f>0+O48</f>
      </c>
    </row>
    <row r="48" spans="1:16" ht="12.75">
      <c r="A48" s="25" t="s">
        <v>47</v>
      </c>
      <c s="29" t="s">
        <v>42</v>
      </c>
      <c s="29" t="s">
        <v>485</v>
      </c>
      <c s="25" t="s">
        <v>49</v>
      </c>
      <c s="30" t="s">
        <v>486</v>
      </c>
      <c s="31" t="s">
        <v>126</v>
      </c>
      <c s="32">
        <v>7</v>
      </c>
      <c s="33">
        <v>0</v>
      </c>
      <c s="33">
        <f>ROUND(ROUND(H48,2)*ROUND(G48,3),2)</f>
      </c>
      <c s="31" t="s">
        <v>52</v>
      </c>
      <c r="O48">
        <f>(I48*21)/100</f>
      </c>
      <c t="s">
        <v>23</v>
      </c>
    </row>
    <row r="49" spans="1:5" ht="12.75">
      <c r="A49" s="34" t="s">
        <v>53</v>
      </c>
      <c r="E49" s="35" t="s">
        <v>49</v>
      </c>
    </row>
    <row r="50" spans="1:5" ht="25.5">
      <c r="A50" s="36" t="s">
        <v>55</v>
      </c>
      <c r="E50" s="37" t="s">
        <v>487</v>
      </c>
    </row>
    <row r="51" spans="1:5" ht="38.25">
      <c r="A51" t="s">
        <v>56</v>
      </c>
      <c r="E51" s="35" t="s">
        <v>488</v>
      </c>
    </row>
    <row r="52" spans="1:18" ht="12.75" customHeight="1">
      <c r="A52" s="6" t="s">
        <v>45</v>
      </c>
      <c s="6"/>
      <c s="39" t="s">
        <v>35</v>
      </c>
      <c s="6"/>
      <c s="27" t="s">
        <v>283</v>
      </c>
      <c s="6"/>
      <c s="6"/>
      <c s="6"/>
      <c s="40">
        <f>0+Q52</f>
      </c>
      <c s="6"/>
      <c r="O52">
        <f>0+R52</f>
      </c>
      <c r="Q52">
        <f>0+I53+I57+I61+I65+I69+I73+I77+I81+I85+I89+I93</f>
      </c>
      <c>
        <f>0+O53+O57+O61+O65+O69+O73+O77+O81+O85+O89+O93</f>
      </c>
    </row>
    <row r="53" spans="1:16" ht="12.75">
      <c r="A53" s="25" t="s">
        <v>47</v>
      </c>
      <c s="29" t="s">
        <v>44</v>
      </c>
      <c s="29" t="s">
        <v>285</v>
      </c>
      <c s="25" t="s">
        <v>49</v>
      </c>
      <c s="30" t="s">
        <v>286</v>
      </c>
      <c s="31" t="s">
        <v>126</v>
      </c>
      <c s="32">
        <v>68.53</v>
      </c>
      <c s="33">
        <v>0</v>
      </c>
      <c s="33">
        <f>ROUND(ROUND(H53,2)*ROUND(G53,3),2)</f>
      </c>
      <c s="31" t="s">
        <v>52</v>
      </c>
      <c r="O53">
        <f>(I53*21)/100</f>
      </c>
      <c t="s">
        <v>23</v>
      </c>
    </row>
    <row r="54" spans="1:5" ht="25.5">
      <c r="A54" s="34" t="s">
        <v>53</v>
      </c>
      <c r="E54" s="35" t="s">
        <v>464</v>
      </c>
    </row>
    <row r="55" spans="1:5" ht="38.25">
      <c r="A55" s="36" t="s">
        <v>55</v>
      </c>
      <c r="E55" s="37" t="s">
        <v>489</v>
      </c>
    </row>
    <row r="56" spans="1:5" ht="127.5">
      <c r="A56" t="s">
        <v>56</v>
      </c>
      <c r="E56" s="35" t="s">
        <v>293</v>
      </c>
    </row>
    <row r="57" spans="1:16" ht="12.75">
      <c r="A57" s="25" t="s">
        <v>47</v>
      </c>
      <c s="29" t="s">
        <v>89</v>
      </c>
      <c s="29" t="s">
        <v>295</v>
      </c>
      <c s="25" t="s">
        <v>29</v>
      </c>
      <c s="30" t="s">
        <v>296</v>
      </c>
      <c s="31" t="s">
        <v>126</v>
      </c>
      <c s="32">
        <v>11.987</v>
      </c>
      <c s="33">
        <v>0</v>
      </c>
      <c s="33">
        <f>ROUND(ROUND(H57,2)*ROUND(G57,3),2)</f>
      </c>
      <c s="31" t="s">
        <v>52</v>
      </c>
      <c r="O57">
        <f>(I57*21)/100</f>
      </c>
      <c t="s">
        <v>23</v>
      </c>
    </row>
    <row r="58" spans="1:5" ht="25.5">
      <c r="A58" s="34" t="s">
        <v>53</v>
      </c>
      <c r="E58" s="35" t="s">
        <v>490</v>
      </c>
    </row>
    <row r="59" spans="1:5" ht="12.75">
      <c r="A59" s="36" t="s">
        <v>55</v>
      </c>
      <c r="E59" s="37" t="s">
        <v>491</v>
      </c>
    </row>
    <row r="60" spans="1:5" ht="51">
      <c r="A60" t="s">
        <v>56</v>
      </c>
      <c r="E60" s="35" t="s">
        <v>306</v>
      </c>
    </row>
    <row r="61" spans="1:16" ht="12.75">
      <c r="A61" s="25" t="s">
        <v>47</v>
      </c>
      <c s="29" t="s">
        <v>94</v>
      </c>
      <c s="29" t="s">
        <v>295</v>
      </c>
      <c s="25" t="s">
        <v>23</v>
      </c>
      <c s="30" t="s">
        <v>296</v>
      </c>
      <c s="31" t="s">
        <v>126</v>
      </c>
      <c s="32">
        <v>110.948</v>
      </c>
      <c s="33">
        <v>0</v>
      </c>
      <c s="33">
        <f>ROUND(ROUND(H61,2)*ROUND(G61,3),2)</f>
      </c>
      <c s="31" t="s">
        <v>52</v>
      </c>
      <c r="O61">
        <f>(I61*21)/100</f>
      </c>
      <c t="s">
        <v>23</v>
      </c>
    </row>
    <row r="62" spans="1:5" ht="25.5">
      <c r="A62" s="34" t="s">
        <v>53</v>
      </c>
      <c r="E62" s="35" t="s">
        <v>466</v>
      </c>
    </row>
    <row r="63" spans="1:5" ht="12.75">
      <c r="A63" s="36" t="s">
        <v>55</v>
      </c>
      <c r="E63" s="37" t="s">
        <v>492</v>
      </c>
    </row>
    <row r="64" spans="1:5" ht="51">
      <c r="A64" t="s">
        <v>56</v>
      </c>
      <c r="E64" s="35" t="s">
        <v>306</v>
      </c>
    </row>
    <row r="65" spans="1:16" ht="12.75">
      <c r="A65" s="25" t="s">
        <v>47</v>
      </c>
      <c s="29" t="s">
        <v>199</v>
      </c>
      <c s="29" t="s">
        <v>316</v>
      </c>
      <c s="25" t="s">
        <v>49</v>
      </c>
      <c s="30" t="s">
        <v>317</v>
      </c>
      <c s="31" t="s">
        <v>116</v>
      </c>
      <c s="32">
        <v>364.5</v>
      </c>
      <c s="33">
        <v>0</v>
      </c>
      <c s="33">
        <f>ROUND(ROUND(H65,2)*ROUND(G65,3),2)</f>
      </c>
      <c s="31" t="s">
        <v>52</v>
      </c>
      <c r="O65">
        <f>(I65*21)/100</f>
      </c>
      <c t="s">
        <v>23</v>
      </c>
    </row>
    <row r="66" spans="1:5" ht="12.75">
      <c r="A66" s="34" t="s">
        <v>53</v>
      </c>
      <c r="E66" s="35" t="s">
        <v>318</v>
      </c>
    </row>
    <row r="67" spans="1:5" ht="12.75">
      <c r="A67" s="36" t="s">
        <v>55</v>
      </c>
      <c r="E67" s="37" t="s">
        <v>49</v>
      </c>
    </row>
    <row r="68" spans="1:5" ht="51">
      <c r="A68" t="s">
        <v>56</v>
      </c>
      <c r="E68" s="35" t="s">
        <v>325</v>
      </c>
    </row>
    <row r="69" spans="1:16" ht="12.75">
      <c r="A69" s="25" t="s">
        <v>47</v>
      </c>
      <c s="29" t="s">
        <v>205</v>
      </c>
      <c s="29" t="s">
        <v>322</v>
      </c>
      <c s="25" t="s">
        <v>49</v>
      </c>
      <c s="30" t="s">
        <v>323</v>
      </c>
      <c s="31" t="s">
        <v>116</v>
      </c>
      <c s="32">
        <v>364.5</v>
      </c>
      <c s="33">
        <v>0</v>
      </c>
      <c s="33">
        <f>ROUND(ROUND(H69,2)*ROUND(G69,3),2)</f>
      </c>
      <c s="31" t="s">
        <v>52</v>
      </c>
      <c r="O69">
        <f>(I69*21)/100</f>
      </c>
      <c t="s">
        <v>23</v>
      </c>
    </row>
    <row r="70" spans="1:5" ht="12.75">
      <c r="A70" s="34" t="s">
        <v>53</v>
      </c>
      <c r="E70" s="35" t="s">
        <v>318</v>
      </c>
    </row>
    <row r="71" spans="1:5" ht="25.5">
      <c r="A71" s="36" t="s">
        <v>55</v>
      </c>
      <c r="E71" s="37" t="s">
        <v>493</v>
      </c>
    </row>
    <row r="72" spans="1:5" ht="51">
      <c r="A72" t="s">
        <v>56</v>
      </c>
      <c r="E72" s="35" t="s">
        <v>325</v>
      </c>
    </row>
    <row r="73" spans="1:16" ht="12.75">
      <c r="A73" s="25" t="s">
        <v>47</v>
      </c>
      <c s="29" t="s">
        <v>210</v>
      </c>
      <c s="29" t="s">
        <v>327</v>
      </c>
      <c s="25" t="s">
        <v>49</v>
      </c>
      <c s="30" t="s">
        <v>328</v>
      </c>
      <c s="31" t="s">
        <v>116</v>
      </c>
      <c s="32">
        <v>729</v>
      </c>
      <c s="33">
        <v>0</v>
      </c>
      <c s="33">
        <f>ROUND(ROUND(H73,2)*ROUND(G73,3),2)</f>
      </c>
      <c s="31" t="s">
        <v>52</v>
      </c>
      <c r="O73">
        <f>(I73*21)/100</f>
      </c>
      <c t="s">
        <v>23</v>
      </c>
    </row>
    <row r="74" spans="1:5" ht="12.75">
      <c r="A74" s="34" t="s">
        <v>53</v>
      </c>
      <c r="E74" s="35" t="s">
        <v>318</v>
      </c>
    </row>
    <row r="75" spans="1:5" ht="25.5">
      <c r="A75" s="36" t="s">
        <v>55</v>
      </c>
      <c r="E75" s="37" t="s">
        <v>494</v>
      </c>
    </row>
    <row r="76" spans="1:5" ht="51">
      <c r="A76" t="s">
        <v>56</v>
      </c>
      <c r="E76" s="35" t="s">
        <v>325</v>
      </c>
    </row>
    <row r="77" spans="1:16" ht="12.75">
      <c r="A77" s="25" t="s">
        <v>47</v>
      </c>
      <c s="29" t="s">
        <v>214</v>
      </c>
      <c s="29" t="s">
        <v>331</v>
      </c>
      <c s="25" t="s">
        <v>49</v>
      </c>
      <c s="30" t="s">
        <v>332</v>
      </c>
      <c s="31" t="s">
        <v>116</v>
      </c>
      <c s="32">
        <v>364.5</v>
      </c>
      <c s="33">
        <v>0</v>
      </c>
      <c s="33">
        <f>ROUND(ROUND(H77,2)*ROUND(G77,3),2)</f>
      </c>
      <c s="31" t="s">
        <v>52</v>
      </c>
      <c r="O77">
        <f>(I77*21)/100</f>
      </c>
      <c t="s">
        <v>23</v>
      </c>
    </row>
    <row r="78" spans="1:5" ht="25.5">
      <c r="A78" s="34" t="s">
        <v>53</v>
      </c>
      <c r="E78" s="35" t="s">
        <v>333</v>
      </c>
    </row>
    <row r="79" spans="1:5" ht="12.75">
      <c r="A79" s="36" t="s">
        <v>55</v>
      </c>
      <c r="E79" s="37" t="s">
        <v>49</v>
      </c>
    </row>
    <row r="80" spans="1:5" ht="140.25">
      <c r="A80" t="s">
        <v>56</v>
      </c>
      <c r="E80" s="35" t="s">
        <v>335</v>
      </c>
    </row>
    <row r="81" spans="1:16" ht="12.75">
      <c r="A81" s="25" t="s">
        <v>47</v>
      </c>
      <c s="29" t="s">
        <v>219</v>
      </c>
      <c s="29" t="s">
        <v>337</v>
      </c>
      <c s="25" t="s">
        <v>49</v>
      </c>
      <c s="30" t="s">
        <v>338</v>
      </c>
      <c s="31" t="s">
        <v>116</v>
      </c>
      <c s="32">
        <v>364.5</v>
      </c>
      <c s="33">
        <v>0</v>
      </c>
      <c s="33">
        <f>ROUND(ROUND(H81,2)*ROUND(G81,3),2)</f>
      </c>
      <c s="31" t="s">
        <v>52</v>
      </c>
      <c r="O81">
        <f>(I81*21)/100</f>
      </c>
      <c t="s">
        <v>23</v>
      </c>
    </row>
    <row r="82" spans="1:5" ht="25.5">
      <c r="A82" s="34" t="s">
        <v>53</v>
      </c>
      <c r="E82" s="35" t="s">
        <v>470</v>
      </c>
    </row>
    <row r="83" spans="1:5" ht="12.75">
      <c r="A83" s="36" t="s">
        <v>55</v>
      </c>
      <c r="E83" s="37" t="s">
        <v>49</v>
      </c>
    </row>
    <row r="84" spans="1:5" ht="140.25">
      <c r="A84" t="s">
        <v>56</v>
      </c>
      <c r="E84" s="35" t="s">
        <v>335</v>
      </c>
    </row>
    <row r="85" spans="1:16" ht="12.75">
      <c r="A85" s="25" t="s">
        <v>47</v>
      </c>
      <c s="29" t="s">
        <v>225</v>
      </c>
      <c s="29" t="s">
        <v>342</v>
      </c>
      <c s="25" t="s">
        <v>49</v>
      </c>
      <c s="30" t="s">
        <v>343</v>
      </c>
      <c s="31" t="s">
        <v>116</v>
      </c>
      <c s="32">
        <v>364.5</v>
      </c>
      <c s="33">
        <v>0</v>
      </c>
      <c s="33">
        <f>ROUND(ROUND(H85,2)*ROUND(G85,3),2)</f>
      </c>
      <c s="31" t="s">
        <v>52</v>
      </c>
      <c r="O85">
        <f>(I85*21)/100</f>
      </c>
      <c t="s">
        <v>23</v>
      </c>
    </row>
    <row r="86" spans="1:5" ht="25.5">
      <c r="A86" s="34" t="s">
        <v>53</v>
      </c>
      <c r="E86" s="35" t="s">
        <v>495</v>
      </c>
    </row>
    <row r="87" spans="1:5" ht="12.75">
      <c r="A87" s="36" t="s">
        <v>55</v>
      </c>
      <c r="E87" s="37" t="s">
        <v>49</v>
      </c>
    </row>
    <row r="88" spans="1:5" ht="140.25">
      <c r="A88" t="s">
        <v>56</v>
      </c>
      <c r="E88" s="35" t="s">
        <v>335</v>
      </c>
    </row>
    <row r="89" spans="1:16" ht="12.75">
      <c r="A89" s="25" t="s">
        <v>47</v>
      </c>
      <c s="29" t="s">
        <v>231</v>
      </c>
      <c s="29" t="s">
        <v>496</v>
      </c>
      <c s="25" t="s">
        <v>49</v>
      </c>
      <c s="30" t="s">
        <v>497</v>
      </c>
      <c s="31" t="s">
        <v>116</v>
      </c>
      <c s="32">
        <v>54.71</v>
      </c>
      <c s="33">
        <v>0</v>
      </c>
      <c s="33">
        <f>ROUND(ROUND(H89,2)*ROUND(G89,3),2)</f>
      </c>
      <c s="31" t="s">
        <v>52</v>
      </c>
      <c r="O89">
        <f>(I89*21)/100</f>
      </c>
      <c t="s">
        <v>23</v>
      </c>
    </row>
    <row r="90" spans="1:5" ht="25.5">
      <c r="A90" s="34" t="s">
        <v>53</v>
      </c>
      <c r="E90" s="35" t="s">
        <v>498</v>
      </c>
    </row>
    <row r="91" spans="1:5" ht="12.75">
      <c r="A91" s="36" t="s">
        <v>55</v>
      </c>
      <c r="E91" s="37" t="s">
        <v>49</v>
      </c>
    </row>
    <row r="92" spans="1:5" ht="153">
      <c r="A92" t="s">
        <v>56</v>
      </c>
      <c r="E92" s="35" t="s">
        <v>499</v>
      </c>
    </row>
    <row r="93" spans="1:16" ht="25.5">
      <c r="A93" s="25" t="s">
        <v>47</v>
      </c>
      <c s="29" t="s">
        <v>237</v>
      </c>
      <c s="29" t="s">
        <v>500</v>
      </c>
      <c s="25" t="s">
        <v>49</v>
      </c>
      <c s="30" t="s">
        <v>501</v>
      </c>
      <c s="31" t="s">
        <v>116</v>
      </c>
      <c s="32">
        <v>3.24</v>
      </c>
      <c s="33">
        <v>0</v>
      </c>
      <c s="33">
        <f>ROUND(ROUND(H93,2)*ROUND(G93,3),2)</f>
      </c>
      <c s="31" t="s">
        <v>52</v>
      </c>
      <c r="O93">
        <f>(I93*21)/100</f>
      </c>
      <c t="s">
        <v>23</v>
      </c>
    </row>
    <row r="94" spans="1:5" ht="25.5">
      <c r="A94" s="34" t="s">
        <v>53</v>
      </c>
      <c r="E94" s="35" t="s">
        <v>502</v>
      </c>
    </row>
    <row r="95" spans="1:5" ht="12.75">
      <c r="A95" s="36" t="s">
        <v>55</v>
      </c>
      <c r="E95" s="37" t="s">
        <v>49</v>
      </c>
    </row>
    <row r="96" spans="1:5" ht="153">
      <c r="A96" t="s">
        <v>56</v>
      </c>
      <c r="E96" s="35" t="s">
        <v>499</v>
      </c>
    </row>
    <row r="97" spans="1:18" ht="12.75" customHeight="1">
      <c r="A97" s="6" t="s">
        <v>45</v>
      </c>
      <c s="6"/>
      <c s="39" t="s">
        <v>77</v>
      </c>
      <c s="6"/>
      <c s="27" t="s">
        <v>363</v>
      </c>
      <c s="6"/>
      <c s="6"/>
      <c s="6"/>
      <c s="40">
        <f>0+Q97</f>
      </c>
      <c s="6"/>
      <c r="O97">
        <f>0+R97</f>
      </c>
      <c r="Q97">
        <f>0+I98</f>
      </c>
      <c>
        <f>0+O98</f>
      </c>
    </row>
    <row r="98" spans="1:16" ht="12.75">
      <c r="A98" s="25" t="s">
        <v>47</v>
      </c>
      <c s="29" t="s">
        <v>243</v>
      </c>
      <c s="29" t="s">
        <v>503</v>
      </c>
      <c s="25" t="s">
        <v>49</v>
      </c>
      <c s="30" t="s">
        <v>504</v>
      </c>
      <c s="31" t="s">
        <v>121</v>
      </c>
      <c s="32">
        <v>1</v>
      </c>
      <c s="33">
        <v>0</v>
      </c>
      <c s="33">
        <f>ROUND(ROUND(H98,2)*ROUND(G98,3),2)</f>
      </c>
      <c s="31" t="s">
        <v>52</v>
      </c>
      <c r="O98">
        <f>(I98*21)/100</f>
      </c>
      <c t="s">
        <v>23</v>
      </c>
    </row>
    <row r="99" spans="1:5" ht="12.75">
      <c r="A99" s="34" t="s">
        <v>53</v>
      </c>
      <c r="E99" s="35" t="s">
        <v>49</v>
      </c>
    </row>
    <row r="100" spans="1:5" ht="25.5">
      <c r="A100" s="36" t="s">
        <v>55</v>
      </c>
      <c r="E100" s="37" t="s">
        <v>505</v>
      </c>
    </row>
    <row r="101" spans="1:5" ht="25.5">
      <c r="A101" t="s">
        <v>56</v>
      </c>
      <c r="E101" s="35" t="s">
        <v>506</v>
      </c>
    </row>
    <row r="102" spans="1:18" ht="12.75" customHeight="1">
      <c r="A102" s="6" t="s">
        <v>45</v>
      </c>
      <c s="6"/>
      <c s="39" t="s">
        <v>40</v>
      </c>
      <c s="6"/>
      <c s="27" t="s">
        <v>139</v>
      </c>
      <c s="6"/>
      <c s="6"/>
      <c s="6"/>
      <c s="40">
        <f>0+Q102</f>
      </c>
      <c s="6"/>
      <c r="O102">
        <f>0+R102</f>
      </c>
      <c r="Q102">
        <f>0+I103+I107+I111+I115</f>
      </c>
      <c>
        <f>0+O103+O107+O111+O115</f>
      </c>
    </row>
    <row r="103" spans="1:16" ht="12.75">
      <c r="A103" s="25" t="s">
        <v>47</v>
      </c>
      <c s="29" t="s">
        <v>249</v>
      </c>
      <c s="29" t="s">
        <v>395</v>
      </c>
      <c s="25" t="s">
        <v>29</v>
      </c>
      <c s="30" t="s">
        <v>396</v>
      </c>
      <c s="31" t="s">
        <v>142</v>
      </c>
      <c s="32">
        <v>64.18</v>
      </c>
      <c s="33">
        <v>0</v>
      </c>
      <c s="33">
        <f>ROUND(ROUND(H103,2)*ROUND(G103,3),2)</f>
      </c>
      <c s="31" t="s">
        <v>52</v>
      </c>
      <c r="O103">
        <f>(I103*21)/100</f>
      </c>
      <c t="s">
        <v>23</v>
      </c>
    </row>
    <row r="104" spans="1:5" ht="25.5">
      <c r="A104" s="34" t="s">
        <v>53</v>
      </c>
      <c r="E104" s="35" t="s">
        <v>474</v>
      </c>
    </row>
    <row r="105" spans="1:5" ht="12.75">
      <c r="A105" s="36" t="s">
        <v>55</v>
      </c>
      <c r="E105" s="37" t="s">
        <v>49</v>
      </c>
    </row>
    <row r="106" spans="1:5" ht="51">
      <c r="A106" t="s">
        <v>56</v>
      </c>
      <c r="E106" s="35" t="s">
        <v>475</v>
      </c>
    </row>
    <row r="107" spans="1:16" ht="12.75">
      <c r="A107" s="25" t="s">
        <v>47</v>
      </c>
      <c s="29" t="s">
        <v>256</v>
      </c>
      <c s="29" t="s">
        <v>395</v>
      </c>
      <c s="25" t="s">
        <v>23</v>
      </c>
      <c s="30" t="s">
        <v>396</v>
      </c>
      <c s="31" t="s">
        <v>142</v>
      </c>
      <c s="32">
        <v>63.08</v>
      </c>
      <c s="33">
        <v>0</v>
      </c>
      <c s="33">
        <f>ROUND(ROUND(H107,2)*ROUND(G107,3),2)</f>
      </c>
      <c s="31" t="s">
        <v>52</v>
      </c>
      <c r="O107">
        <f>(I107*21)/100</f>
      </c>
      <c t="s">
        <v>23</v>
      </c>
    </row>
    <row r="108" spans="1:5" ht="25.5">
      <c r="A108" s="34" t="s">
        <v>53</v>
      </c>
      <c r="E108" s="35" t="s">
        <v>507</v>
      </c>
    </row>
    <row r="109" spans="1:5" ht="12.75">
      <c r="A109" s="36" t="s">
        <v>55</v>
      </c>
      <c r="E109" s="37" t="s">
        <v>49</v>
      </c>
    </row>
    <row r="110" spans="1:5" ht="51">
      <c r="A110" t="s">
        <v>56</v>
      </c>
      <c r="E110" s="35" t="s">
        <v>475</v>
      </c>
    </row>
    <row r="111" spans="1:16" ht="12.75">
      <c r="A111" s="25" t="s">
        <v>47</v>
      </c>
      <c s="29" t="s">
        <v>260</v>
      </c>
      <c s="29" t="s">
        <v>415</v>
      </c>
      <c s="25" t="s">
        <v>49</v>
      </c>
      <c s="30" t="s">
        <v>416</v>
      </c>
      <c s="31" t="s">
        <v>142</v>
      </c>
      <c s="32">
        <v>156.04</v>
      </c>
      <c s="33">
        <v>0</v>
      </c>
      <c s="33">
        <f>ROUND(ROUND(H111,2)*ROUND(G111,3),2)</f>
      </c>
      <c s="31" t="s">
        <v>52</v>
      </c>
      <c r="O111">
        <f>(I111*21)/100</f>
      </c>
      <c t="s">
        <v>23</v>
      </c>
    </row>
    <row r="112" spans="1:5" ht="25.5">
      <c r="A112" s="34" t="s">
        <v>53</v>
      </c>
      <c r="E112" s="35" t="s">
        <v>476</v>
      </c>
    </row>
    <row r="113" spans="1:5" ht="38.25">
      <c r="A113" s="36" t="s">
        <v>55</v>
      </c>
      <c r="E113" s="37" t="s">
        <v>508</v>
      </c>
    </row>
    <row r="114" spans="1:5" ht="25.5">
      <c r="A114" t="s">
        <v>56</v>
      </c>
      <c r="E114" s="35" t="s">
        <v>419</v>
      </c>
    </row>
    <row r="115" spans="1:16" ht="12.75">
      <c r="A115" s="25" t="s">
        <v>47</v>
      </c>
      <c s="29" t="s">
        <v>266</v>
      </c>
      <c s="29" t="s">
        <v>421</v>
      </c>
      <c s="25" t="s">
        <v>49</v>
      </c>
      <c s="30" t="s">
        <v>422</v>
      </c>
      <c s="31" t="s">
        <v>142</v>
      </c>
      <c s="32">
        <v>156.04</v>
      </c>
      <c s="33">
        <v>0</v>
      </c>
      <c s="33">
        <f>ROUND(ROUND(H115,2)*ROUND(G115,3),2)</f>
      </c>
      <c s="31" t="s">
        <v>52</v>
      </c>
      <c r="O115">
        <f>(I115*21)/100</f>
      </c>
      <c t="s">
        <v>23</v>
      </c>
    </row>
    <row r="116" spans="1:5" ht="25.5">
      <c r="A116" s="34" t="s">
        <v>53</v>
      </c>
      <c r="E116" s="35" t="s">
        <v>478</v>
      </c>
    </row>
    <row r="117" spans="1:5" ht="38.25">
      <c r="A117" s="36" t="s">
        <v>55</v>
      </c>
      <c r="E117" s="37" t="s">
        <v>508</v>
      </c>
    </row>
    <row r="118" spans="1:5" ht="38.25">
      <c r="A118" t="s">
        <v>56</v>
      </c>
      <c r="E118"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0+O8+O21+O58+O63+O72</f>
      </c>
      <c t="s">
        <v>22</v>
      </c>
    </row>
    <row r="3" spans="1:16" ht="15" customHeight="1">
      <c r="A3" t="s">
        <v>12</v>
      </c>
      <c s="12" t="s">
        <v>14</v>
      </c>
      <c s="13" t="s">
        <v>15</v>
      </c>
      <c s="1"/>
      <c s="14" t="s">
        <v>16</v>
      </c>
      <c s="1"/>
      <c s="9"/>
      <c s="8" t="s">
        <v>509</v>
      </c>
      <c s="41">
        <f>0+I8+I21+I58+I63+I72</f>
      </c>
      <c s="10"/>
      <c r="O3" t="s">
        <v>19</v>
      </c>
      <c t="s">
        <v>23</v>
      </c>
    </row>
    <row r="4" spans="1:16" ht="15" customHeight="1">
      <c r="A4" t="s">
        <v>17</v>
      </c>
      <c s="16" t="s">
        <v>18</v>
      </c>
      <c s="17" t="s">
        <v>509</v>
      </c>
      <c s="6"/>
      <c s="18" t="s">
        <v>510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497.87</v>
      </c>
      <c s="33">
        <v>0</v>
      </c>
      <c s="33">
        <f>ROUND(ROUND(H9,2)*ROUND(G9,3),2)</f>
      </c>
      <c s="31" t="s">
        <v>105</v>
      </c>
      <c r="O9">
        <f>(I9*21)/100</f>
      </c>
      <c t="s">
        <v>23</v>
      </c>
    </row>
    <row r="10" spans="1:5" ht="12.75">
      <c r="A10" s="34" t="s">
        <v>53</v>
      </c>
      <c r="E10" s="35" t="s">
        <v>106</v>
      </c>
    </row>
    <row r="11" spans="1:5" ht="63.75">
      <c r="A11" s="36" t="s">
        <v>55</v>
      </c>
      <c r="E11" s="37" t="s">
        <v>511</v>
      </c>
    </row>
    <row r="12" spans="1:5" ht="25.5">
      <c r="A12" t="s">
        <v>56</v>
      </c>
      <c r="E12" s="35" t="s">
        <v>108</v>
      </c>
    </row>
    <row r="13" spans="1:16" ht="12.75">
      <c r="A13" s="25" t="s">
        <v>47</v>
      </c>
      <c s="29" t="s">
        <v>23</v>
      </c>
      <c s="29" t="s">
        <v>109</v>
      </c>
      <c s="25" t="s">
        <v>49</v>
      </c>
      <c s="30" t="s">
        <v>110</v>
      </c>
      <c s="31" t="s">
        <v>104</v>
      </c>
      <c s="32">
        <v>47.72</v>
      </c>
      <c s="33">
        <v>0</v>
      </c>
      <c s="33">
        <f>ROUND(ROUND(H13,2)*ROUND(G13,3),2)</f>
      </c>
      <c s="31" t="s">
        <v>52</v>
      </c>
      <c r="O13">
        <f>(I13*21)/100</f>
      </c>
      <c t="s">
        <v>23</v>
      </c>
    </row>
    <row r="14" spans="1:5" ht="12.75">
      <c r="A14" s="34" t="s">
        <v>53</v>
      </c>
      <c r="E14" s="35" t="s">
        <v>111</v>
      </c>
    </row>
    <row r="15" spans="1:5" ht="12.75">
      <c r="A15" s="36" t="s">
        <v>55</v>
      </c>
      <c r="E15" s="37" t="s">
        <v>512</v>
      </c>
    </row>
    <row r="16" spans="1:5" ht="25.5">
      <c r="A16" t="s">
        <v>56</v>
      </c>
      <c r="E16" s="35" t="s">
        <v>108</v>
      </c>
    </row>
    <row r="17" spans="1:16" ht="12.75">
      <c r="A17" s="25" t="s">
        <v>47</v>
      </c>
      <c s="29" t="s">
        <v>22</v>
      </c>
      <c s="29" t="s">
        <v>154</v>
      </c>
      <c s="25" t="s">
        <v>49</v>
      </c>
      <c s="30" t="s">
        <v>155</v>
      </c>
      <c s="31" t="s">
        <v>126</v>
      </c>
      <c s="32">
        <v>153.249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12.75">
      <c r="A22" s="25" t="s">
        <v>47</v>
      </c>
      <c s="29" t="s">
        <v>33</v>
      </c>
      <c s="29" t="s">
        <v>513</v>
      </c>
      <c s="25" t="s">
        <v>49</v>
      </c>
      <c s="30" t="s">
        <v>514</v>
      </c>
      <c s="31" t="s">
        <v>126</v>
      </c>
      <c s="32">
        <v>20.748</v>
      </c>
      <c s="33">
        <v>0</v>
      </c>
      <c s="33">
        <f>ROUND(ROUND(H22,2)*ROUND(G22,3),2)</f>
      </c>
      <c s="31" t="s">
        <v>52</v>
      </c>
      <c r="O22">
        <f>(I22*21)/100</f>
      </c>
      <c t="s">
        <v>23</v>
      </c>
    </row>
    <row r="23" spans="1:5" ht="12.75">
      <c r="A23" s="34" t="s">
        <v>53</v>
      </c>
      <c r="E23" s="35" t="s">
        <v>515</v>
      </c>
    </row>
    <row r="24" spans="1:5" ht="12.75">
      <c r="A24" s="36" t="s">
        <v>55</v>
      </c>
      <c r="E24" s="37" t="s">
        <v>516</v>
      </c>
    </row>
    <row r="25" spans="1:5" ht="63.75">
      <c r="A25" t="s">
        <v>56</v>
      </c>
      <c r="E25" s="35" t="s">
        <v>163</v>
      </c>
    </row>
    <row r="26" spans="1:16" ht="12.75">
      <c r="A26" s="25" t="s">
        <v>47</v>
      </c>
      <c s="29" t="s">
        <v>35</v>
      </c>
      <c s="29" t="s">
        <v>517</v>
      </c>
      <c s="25" t="s">
        <v>49</v>
      </c>
      <c s="30" t="s">
        <v>518</v>
      </c>
      <c s="31" t="s">
        <v>126</v>
      </c>
      <c s="32">
        <v>0.483</v>
      </c>
      <c s="33">
        <v>0</v>
      </c>
      <c s="33">
        <f>ROUND(ROUND(H26,2)*ROUND(G26,3),2)</f>
      </c>
      <c s="31" t="s">
        <v>52</v>
      </c>
      <c r="O26">
        <f>(I26*21)/100</f>
      </c>
      <c t="s">
        <v>23</v>
      </c>
    </row>
    <row r="27" spans="1:5" ht="25.5">
      <c r="A27" s="34" t="s">
        <v>53</v>
      </c>
      <c r="E27" s="35" t="s">
        <v>519</v>
      </c>
    </row>
    <row r="28" spans="1:5" ht="12.75">
      <c r="A28" s="36" t="s">
        <v>55</v>
      </c>
      <c r="E28" s="37" t="s">
        <v>49</v>
      </c>
    </row>
    <row r="29" spans="1:5" ht="63.75">
      <c r="A29" t="s">
        <v>56</v>
      </c>
      <c r="E29" s="35" t="s">
        <v>163</v>
      </c>
    </row>
    <row r="30" spans="1:16" ht="25.5">
      <c r="A30" s="25" t="s">
        <v>47</v>
      </c>
      <c s="29" t="s">
        <v>37</v>
      </c>
      <c s="29" t="s">
        <v>168</v>
      </c>
      <c s="25" t="s">
        <v>49</v>
      </c>
      <c s="30" t="s">
        <v>169</v>
      </c>
      <c s="31" t="s">
        <v>126</v>
      </c>
      <c s="32">
        <v>8.746</v>
      </c>
      <c s="33">
        <v>0</v>
      </c>
      <c s="33">
        <f>ROUND(ROUND(H30,2)*ROUND(G30,3),2)</f>
      </c>
      <c s="31" t="s">
        <v>52</v>
      </c>
      <c r="O30">
        <f>(I30*21)/100</f>
      </c>
      <c t="s">
        <v>23</v>
      </c>
    </row>
    <row r="31" spans="1:5" ht="25.5">
      <c r="A31" s="34" t="s">
        <v>53</v>
      </c>
      <c r="E31" s="35" t="s">
        <v>170</v>
      </c>
    </row>
    <row r="32" spans="1:5" ht="38.25">
      <c r="A32" s="36" t="s">
        <v>55</v>
      </c>
      <c r="E32" s="37" t="s">
        <v>520</v>
      </c>
    </row>
    <row r="33" spans="1:5" ht="63.75">
      <c r="A33" t="s">
        <v>56</v>
      </c>
      <c r="E33" s="35" t="s">
        <v>163</v>
      </c>
    </row>
    <row r="34" spans="1:16" ht="12.75">
      <c r="A34" s="25" t="s">
        <v>47</v>
      </c>
      <c s="29" t="s">
        <v>73</v>
      </c>
      <c s="29" t="s">
        <v>190</v>
      </c>
      <c s="25" t="s">
        <v>49</v>
      </c>
      <c s="30" t="s">
        <v>191</v>
      </c>
      <c s="31" t="s">
        <v>126</v>
      </c>
      <c s="32">
        <v>240.189</v>
      </c>
      <c s="33">
        <v>0</v>
      </c>
      <c s="33">
        <f>ROUND(ROUND(H34,2)*ROUND(G34,3),2)</f>
      </c>
      <c s="31" t="s">
        <v>52</v>
      </c>
      <c r="O34">
        <f>(I34*21)/100</f>
      </c>
      <c t="s">
        <v>23</v>
      </c>
    </row>
    <row r="35" spans="1:5" ht="25.5">
      <c r="A35" s="34" t="s">
        <v>53</v>
      </c>
      <c r="E35" s="35" t="s">
        <v>192</v>
      </c>
    </row>
    <row r="36" spans="1:5" ht="38.25">
      <c r="A36" s="36" t="s">
        <v>55</v>
      </c>
      <c r="E36" s="37" t="s">
        <v>521</v>
      </c>
    </row>
    <row r="37" spans="1:5" ht="369.75">
      <c r="A37" t="s">
        <v>56</v>
      </c>
      <c r="E37" s="35" t="s">
        <v>450</v>
      </c>
    </row>
    <row r="38" spans="1:16" ht="12.75">
      <c r="A38" s="25" t="s">
        <v>47</v>
      </c>
      <c s="29" t="s">
        <v>77</v>
      </c>
      <c s="29" t="s">
        <v>195</v>
      </c>
      <c s="25" t="s">
        <v>49</v>
      </c>
      <c s="30" t="s">
        <v>196</v>
      </c>
      <c s="31" t="s">
        <v>126</v>
      </c>
      <c s="32">
        <v>153.249</v>
      </c>
      <c s="33">
        <v>0</v>
      </c>
      <c s="33">
        <f>ROUND(ROUND(H38,2)*ROUND(G38,3),2)</f>
      </c>
      <c s="31" t="s">
        <v>52</v>
      </c>
      <c r="O38">
        <f>(I38*21)/100</f>
      </c>
      <c t="s">
        <v>23</v>
      </c>
    </row>
    <row r="39" spans="1:5" ht="12.75">
      <c r="A39" s="34" t="s">
        <v>53</v>
      </c>
      <c r="E39" s="35" t="s">
        <v>197</v>
      </c>
    </row>
    <row r="40" spans="1:5" ht="12.75">
      <c r="A40" s="36" t="s">
        <v>55</v>
      </c>
      <c r="E40" s="37" t="s">
        <v>49</v>
      </c>
    </row>
    <row r="41" spans="1:5" ht="306">
      <c r="A41" t="s">
        <v>56</v>
      </c>
      <c r="E41" s="35" t="s">
        <v>451</v>
      </c>
    </row>
    <row r="42" spans="1:16" ht="12.75">
      <c r="A42" s="25" t="s">
        <v>47</v>
      </c>
      <c s="29" t="s">
        <v>40</v>
      </c>
      <c s="29" t="s">
        <v>130</v>
      </c>
      <c s="25" t="s">
        <v>49</v>
      </c>
      <c s="30" t="s">
        <v>131</v>
      </c>
      <c s="31" t="s">
        <v>126</v>
      </c>
      <c s="32">
        <v>240.189</v>
      </c>
      <c s="33">
        <v>0</v>
      </c>
      <c s="33">
        <f>ROUND(ROUND(H42,2)*ROUND(G42,3),2)</f>
      </c>
      <c s="31" t="s">
        <v>52</v>
      </c>
      <c r="O42">
        <f>(I42*21)/100</f>
      </c>
      <c t="s">
        <v>23</v>
      </c>
    </row>
    <row r="43" spans="1:5" ht="12.75">
      <c r="A43" s="34" t="s">
        <v>53</v>
      </c>
      <c r="E43" s="35" t="s">
        <v>211</v>
      </c>
    </row>
    <row r="44" spans="1:5" ht="38.25">
      <c r="A44" s="36" t="s">
        <v>55</v>
      </c>
      <c r="E44" s="37" t="s">
        <v>521</v>
      </c>
    </row>
    <row r="45" spans="1:5" ht="191.25">
      <c r="A45" t="s">
        <v>56</v>
      </c>
      <c r="E45" s="35" t="s">
        <v>134</v>
      </c>
    </row>
    <row r="46" spans="1:16" ht="12.75">
      <c r="A46" s="25" t="s">
        <v>47</v>
      </c>
      <c s="29" t="s">
        <v>42</v>
      </c>
      <c s="29" t="s">
        <v>215</v>
      </c>
      <c s="25" t="s">
        <v>49</v>
      </c>
      <c s="30" t="s">
        <v>216</v>
      </c>
      <c s="31" t="s">
        <v>126</v>
      </c>
      <c s="32">
        <v>153.249</v>
      </c>
      <c s="33">
        <v>0</v>
      </c>
      <c s="33">
        <f>ROUND(ROUND(H46,2)*ROUND(G46,3),2)</f>
      </c>
      <c s="31" t="s">
        <v>52</v>
      </c>
      <c r="O46">
        <f>(I46*21)/100</f>
      </c>
      <c t="s">
        <v>23</v>
      </c>
    </row>
    <row r="47" spans="1:5" ht="25.5">
      <c r="A47" s="34" t="s">
        <v>53</v>
      </c>
      <c r="E47" s="35" t="s">
        <v>453</v>
      </c>
    </row>
    <row r="48" spans="1:5" ht="12.75">
      <c r="A48" s="36" t="s">
        <v>55</v>
      </c>
      <c r="E48" s="37" t="s">
        <v>49</v>
      </c>
    </row>
    <row r="49" spans="1:5" ht="267.75">
      <c r="A49" t="s">
        <v>56</v>
      </c>
      <c r="E49" s="35" t="s">
        <v>454</v>
      </c>
    </row>
    <row r="50" spans="1:16" ht="12.75">
      <c r="A50" s="25" t="s">
        <v>47</v>
      </c>
      <c s="29" t="s">
        <v>44</v>
      </c>
      <c s="29" t="s">
        <v>220</v>
      </c>
      <c s="25" t="s">
        <v>49</v>
      </c>
      <c s="30" t="s">
        <v>221</v>
      </c>
      <c s="31" t="s">
        <v>126</v>
      </c>
      <c s="32">
        <v>3.71</v>
      </c>
      <c s="33">
        <v>0</v>
      </c>
      <c s="33">
        <f>ROUND(ROUND(H50,2)*ROUND(G50,3),2)</f>
      </c>
      <c s="31" t="s">
        <v>52</v>
      </c>
      <c r="O50">
        <f>(I50*21)/100</f>
      </c>
      <c t="s">
        <v>23</v>
      </c>
    </row>
    <row r="51" spans="1:5" ht="12.75">
      <c r="A51" s="34" t="s">
        <v>53</v>
      </c>
      <c r="E51" s="35" t="s">
        <v>222</v>
      </c>
    </row>
    <row r="52" spans="1:5" ht="12.75">
      <c r="A52" s="36" t="s">
        <v>55</v>
      </c>
      <c r="E52" s="37" t="s">
        <v>49</v>
      </c>
    </row>
    <row r="53" spans="1:5" ht="280.5">
      <c r="A53" t="s">
        <v>56</v>
      </c>
      <c r="E53" s="35" t="s">
        <v>484</v>
      </c>
    </row>
    <row r="54" spans="1:16" ht="12.75">
      <c r="A54" s="25" t="s">
        <v>47</v>
      </c>
      <c s="29" t="s">
        <v>89</v>
      </c>
      <c s="29" t="s">
        <v>226</v>
      </c>
      <c s="25" t="s">
        <v>49</v>
      </c>
      <c s="30" t="s">
        <v>227</v>
      </c>
      <c s="31" t="s">
        <v>126</v>
      </c>
      <c s="32">
        <v>0.844</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455</v>
      </c>
    </row>
    <row r="58" spans="1:18" ht="12.75" customHeight="1">
      <c r="A58" s="6" t="s">
        <v>45</v>
      </c>
      <c s="6"/>
      <c s="39" t="s">
        <v>23</v>
      </c>
      <c s="6"/>
      <c s="27" t="s">
        <v>93</v>
      </c>
      <c s="6"/>
      <c s="6"/>
      <c s="6"/>
      <c s="40">
        <f>0+Q58</f>
      </c>
      <c s="6"/>
      <c r="O58">
        <f>0+R58</f>
      </c>
      <c r="Q58">
        <f>0+I59</f>
      </c>
      <c>
        <f>0+O59</f>
      </c>
    </row>
    <row r="59" spans="1:16" ht="12.75">
      <c r="A59" s="25" t="s">
        <v>47</v>
      </c>
      <c s="29" t="s">
        <v>94</v>
      </c>
      <c s="29" t="s">
        <v>261</v>
      </c>
      <c s="25" t="s">
        <v>49</v>
      </c>
      <c s="30" t="s">
        <v>262</v>
      </c>
      <c s="31" t="s">
        <v>116</v>
      </c>
      <c s="32">
        <v>285.17</v>
      </c>
      <c s="33">
        <v>0</v>
      </c>
      <c s="33">
        <f>ROUND(ROUND(H59,2)*ROUND(G59,3),2)</f>
      </c>
      <c s="31" t="s">
        <v>52</v>
      </c>
      <c r="O59">
        <f>(I59*21)/100</f>
      </c>
      <c t="s">
        <v>23</v>
      </c>
    </row>
    <row r="60" spans="1:5" ht="25.5">
      <c r="A60" s="34" t="s">
        <v>53</v>
      </c>
      <c r="E60" s="35" t="s">
        <v>460</v>
      </c>
    </row>
    <row r="61" spans="1:5" ht="12.75">
      <c r="A61" s="36" t="s">
        <v>55</v>
      </c>
      <c r="E61" s="37" t="s">
        <v>49</v>
      </c>
    </row>
    <row r="62" spans="1:5" ht="102">
      <c r="A62" t="s">
        <v>56</v>
      </c>
      <c r="E62" s="35" t="s">
        <v>461</v>
      </c>
    </row>
    <row r="63" spans="1:18" ht="12.75" customHeight="1">
      <c r="A63" s="6" t="s">
        <v>45</v>
      </c>
      <c s="6"/>
      <c s="39" t="s">
        <v>35</v>
      </c>
      <c s="6"/>
      <c s="27" t="s">
        <v>283</v>
      </c>
      <c s="6"/>
      <c s="6"/>
      <c s="6"/>
      <c s="40">
        <f>0+Q63</f>
      </c>
      <c s="6"/>
      <c r="O63">
        <f>0+R63</f>
      </c>
      <c r="Q63">
        <f>0+I64+I68</f>
      </c>
      <c>
        <f>0+O64+O68</f>
      </c>
    </row>
    <row r="64" spans="1:16" ht="12.75">
      <c r="A64" s="25" t="s">
        <v>47</v>
      </c>
      <c s="29" t="s">
        <v>199</v>
      </c>
      <c s="29" t="s">
        <v>295</v>
      </c>
      <c s="25" t="s">
        <v>29</v>
      </c>
      <c s="30" t="s">
        <v>296</v>
      </c>
      <c s="31" t="s">
        <v>126</v>
      </c>
      <c s="32">
        <v>111.072</v>
      </c>
      <c s="33">
        <v>0</v>
      </c>
      <c s="33">
        <f>ROUND(ROUND(H64,2)*ROUND(G64,3),2)</f>
      </c>
      <c s="31" t="s">
        <v>52</v>
      </c>
      <c r="O64">
        <f>(I64*21)/100</f>
      </c>
      <c t="s">
        <v>23</v>
      </c>
    </row>
    <row r="65" spans="1:5" ht="25.5">
      <c r="A65" s="34" t="s">
        <v>53</v>
      </c>
      <c r="E65" s="35" t="s">
        <v>522</v>
      </c>
    </row>
    <row r="66" spans="1:5" ht="51">
      <c r="A66" s="36" t="s">
        <v>55</v>
      </c>
      <c r="E66" s="37" t="s">
        <v>523</v>
      </c>
    </row>
    <row r="67" spans="1:5" ht="51">
      <c r="A67" t="s">
        <v>56</v>
      </c>
      <c r="E67" s="35" t="s">
        <v>306</v>
      </c>
    </row>
    <row r="68" spans="1:16" ht="12.75">
      <c r="A68" s="25" t="s">
        <v>47</v>
      </c>
      <c s="29" t="s">
        <v>205</v>
      </c>
      <c s="29" t="s">
        <v>358</v>
      </c>
      <c s="25" t="s">
        <v>49</v>
      </c>
      <c s="30" t="s">
        <v>359</v>
      </c>
      <c s="31" t="s">
        <v>116</v>
      </c>
      <c s="32">
        <v>240.38</v>
      </c>
      <c s="33">
        <v>0</v>
      </c>
      <c s="33">
        <f>ROUND(ROUND(H68,2)*ROUND(G68,3),2)</f>
      </c>
      <c s="31" t="s">
        <v>52</v>
      </c>
      <c r="O68">
        <f>(I68*21)/100</f>
      </c>
      <c t="s">
        <v>23</v>
      </c>
    </row>
    <row r="69" spans="1:5" ht="25.5">
      <c r="A69" s="34" t="s">
        <v>53</v>
      </c>
      <c r="E69" s="35" t="s">
        <v>524</v>
      </c>
    </row>
    <row r="70" spans="1:5" ht="12.75">
      <c r="A70" s="36" t="s">
        <v>55</v>
      </c>
      <c r="E70" s="37" t="s">
        <v>525</v>
      </c>
    </row>
    <row r="71" spans="1:5" ht="153">
      <c r="A71" t="s">
        <v>56</v>
      </c>
      <c r="E71" s="35" t="s">
        <v>526</v>
      </c>
    </row>
    <row r="72" spans="1:18" ht="12.75" customHeight="1">
      <c r="A72" s="6" t="s">
        <v>45</v>
      </c>
      <c s="6"/>
      <c s="39" t="s">
        <v>40</v>
      </c>
      <c s="6"/>
      <c s="27" t="s">
        <v>139</v>
      </c>
      <c s="6"/>
      <c s="6"/>
      <c s="6"/>
      <c s="40">
        <f>0+Q72</f>
      </c>
      <c s="6"/>
      <c r="O72">
        <f>0+R72</f>
      </c>
      <c r="Q72">
        <f>0+I73</f>
      </c>
      <c>
        <f>0+O73</f>
      </c>
    </row>
    <row r="73" spans="1:16" ht="12.75">
      <c r="A73" s="25" t="s">
        <v>47</v>
      </c>
      <c s="29" t="s">
        <v>210</v>
      </c>
      <c s="29" t="s">
        <v>395</v>
      </c>
      <c s="25" t="s">
        <v>29</v>
      </c>
      <c s="30" t="s">
        <v>396</v>
      </c>
      <c s="31" t="s">
        <v>142</v>
      </c>
      <c s="32">
        <v>53.32</v>
      </c>
      <c s="33">
        <v>0</v>
      </c>
      <c s="33">
        <f>ROUND(ROUND(H73,2)*ROUND(G73,3),2)</f>
      </c>
      <c s="31" t="s">
        <v>52</v>
      </c>
      <c r="O73">
        <f>(I73*21)/100</f>
      </c>
      <c t="s">
        <v>23</v>
      </c>
    </row>
    <row r="74" spans="1:5" ht="25.5">
      <c r="A74" s="34" t="s">
        <v>53</v>
      </c>
      <c r="E74" s="35" t="s">
        <v>474</v>
      </c>
    </row>
    <row r="75" spans="1:5" ht="12.75">
      <c r="A75" s="36" t="s">
        <v>55</v>
      </c>
      <c r="E75" s="37" t="s">
        <v>49</v>
      </c>
    </row>
    <row r="76" spans="1:5" ht="51">
      <c r="A76" t="s">
        <v>56</v>
      </c>
      <c r="E76" s="35" t="s">
        <v>475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0+O8+O21+O54+O59+O76+O81</f>
      </c>
      <c t="s">
        <v>22</v>
      </c>
    </row>
    <row r="3" spans="1:16" ht="15" customHeight="1">
      <c r="A3" t="s">
        <v>12</v>
      </c>
      <c s="12" t="s">
        <v>14</v>
      </c>
      <c s="13" t="s">
        <v>15</v>
      </c>
      <c s="1"/>
      <c s="14" t="s">
        <v>16</v>
      </c>
      <c s="1"/>
      <c s="9"/>
      <c s="8" t="s">
        <v>527</v>
      </c>
      <c s="41">
        <f>0+I8+I21+I54+I59+I76+I81</f>
      </c>
      <c s="10"/>
      <c r="O3" t="s">
        <v>19</v>
      </c>
      <c t="s">
        <v>23</v>
      </c>
    </row>
    <row r="4" spans="1:16" ht="15" customHeight="1">
      <c r="A4" t="s">
        <v>17</v>
      </c>
      <c s="16" t="s">
        <v>18</v>
      </c>
      <c s="17" t="s">
        <v>527</v>
      </c>
      <c s="6"/>
      <c s="18" t="s">
        <v>528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1266.552</v>
      </c>
      <c s="33">
        <v>0</v>
      </c>
      <c s="33">
        <f>ROUND(ROUND(H9,2)*ROUND(G9,3),2)</f>
      </c>
      <c s="31" t="s">
        <v>105</v>
      </c>
      <c r="O9">
        <f>(I9*21)/100</f>
      </c>
      <c t="s">
        <v>23</v>
      </c>
    </row>
    <row r="10" spans="1:5" ht="12.75">
      <c r="A10" s="34" t="s">
        <v>53</v>
      </c>
      <c r="E10" s="35" t="s">
        <v>106</v>
      </c>
    </row>
    <row r="11" spans="1:5" ht="51">
      <c r="A11" s="36" t="s">
        <v>55</v>
      </c>
      <c r="E11" s="37" t="s">
        <v>529</v>
      </c>
    </row>
    <row r="12" spans="1:5" ht="25.5">
      <c r="A12" t="s">
        <v>56</v>
      </c>
      <c r="E12" s="35" t="s">
        <v>108</v>
      </c>
    </row>
    <row r="13" spans="1:16" ht="12.75">
      <c r="A13" s="25" t="s">
        <v>47</v>
      </c>
      <c s="29" t="s">
        <v>23</v>
      </c>
      <c s="29" t="s">
        <v>150</v>
      </c>
      <c s="25" t="s">
        <v>49</v>
      </c>
      <c s="30" t="s">
        <v>151</v>
      </c>
      <c s="31" t="s">
        <v>104</v>
      </c>
      <c s="32">
        <v>3.215</v>
      </c>
      <c s="33">
        <v>0</v>
      </c>
      <c s="33">
        <f>ROUND(ROUND(H13,2)*ROUND(G13,3),2)</f>
      </c>
      <c s="31" t="s">
        <v>52</v>
      </c>
      <c r="O13">
        <f>(I13*21)/100</f>
      </c>
      <c t="s">
        <v>23</v>
      </c>
    </row>
    <row r="14" spans="1:5" ht="12.75">
      <c r="A14" s="34" t="s">
        <v>53</v>
      </c>
      <c r="E14" s="35" t="s">
        <v>152</v>
      </c>
    </row>
    <row r="15" spans="1:5" ht="12.75">
      <c r="A15" s="36" t="s">
        <v>55</v>
      </c>
      <c r="E15" s="37" t="s">
        <v>530</v>
      </c>
    </row>
    <row r="16" spans="1:5" ht="25.5">
      <c r="A16" t="s">
        <v>56</v>
      </c>
      <c r="E16" s="35" t="s">
        <v>108</v>
      </c>
    </row>
    <row r="17" spans="1:16" ht="12.75">
      <c r="A17" s="25" t="s">
        <v>47</v>
      </c>
      <c s="29" t="s">
        <v>22</v>
      </c>
      <c s="29" t="s">
        <v>154</v>
      </c>
      <c s="25" t="s">
        <v>49</v>
      </c>
      <c s="30" t="s">
        <v>155</v>
      </c>
      <c s="31" t="s">
        <v>126</v>
      </c>
      <c s="32">
        <v>274.699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f>
      </c>
      <c>
        <f>0+O22+O26+O30+O34+O38+O42+O46+O50</f>
      </c>
    </row>
    <row r="22" spans="1:16" ht="25.5">
      <c r="A22" s="25" t="s">
        <v>47</v>
      </c>
      <c s="29" t="s">
        <v>33</v>
      </c>
      <c s="29" t="s">
        <v>159</v>
      </c>
      <c s="25" t="s">
        <v>49</v>
      </c>
      <c s="30" t="s">
        <v>160</v>
      </c>
      <c s="31" t="s">
        <v>126</v>
      </c>
      <c s="32">
        <v>1.286</v>
      </c>
      <c s="33">
        <v>0</v>
      </c>
      <c s="33">
        <f>ROUND(ROUND(H22,2)*ROUND(G22,3),2)</f>
      </c>
      <c s="31" t="s">
        <v>52</v>
      </c>
      <c r="O22">
        <f>(I22*21)/100</f>
      </c>
      <c t="s">
        <v>23</v>
      </c>
    </row>
    <row r="23" spans="1:5" ht="12.75">
      <c r="A23" s="34" t="s">
        <v>53</v>
      </c>
      <c r="E23" s="35" t="s">
        <v>161</v>
      </c>
    </row>
    <row r="24" spans="1:5" ht="12.75">
      <c r="A24" s="36" t="s">
        <v>55</v>
      </c>
      <c r="E24" s="37" t="s">
        <v>531</v>
      </c>
    </row>
    <row r="25" spans="1:5" ht="63.75">
      <c r="A25" t="s">
        <v>56</v>
      </c>
      <c r="E25" s="35" t="s">
        <v>163</v>
      </c>
    </row>
    <row r="26" spans="1:16" ht="25.5">
      <c r="A26" s="25" t="s">
        <v>47</v>
      </c>
      <c s="29" t="s">
        <v>35</v>
      </c>
      <c s="29" t="s">
        <v>168</v>
      </c>
      <c s="25" t="s">
        <v>49</v>
      </c>
      <c s="30" t="s">
        <v>169</v>
      </c>
      <c s="31" t="s">
        <v>126</v>
      </c>
      <c s="32">
        <v>65.027</v>
      </c>
      <c s="33">
        <v>0</v>
      </c>
      <c s="33">
        <f>ROUND(ROUND(H26,2)*ROUND(G26,3),2)</f>
      </c>
      <c s="31" t="s">
        <v>52</v>
      </c>
      <c r="O26">
        <f>(I26*21)/100</f>
      </c>
      <c t="s">
        <v>23</v>
      </c>
    </row>
    <row r="27" spans="1:5" ht="25.5">
      <c r="A27" s="34" t="s">
        <v>53</v>
      </c>
      <c r="E27" s="35" t="s">
        <v>170</v>
      </c>
    </row>
    <row r="28" spans="1:5" ht="12.75">
      <c r="A28" s="36" t="s">
        <v>55</v>
      </c>
      <c r="E28" s="37" t="s">
        <v>532</v>
      </c>
    </row>
    <row r="29" spans="1:5" ht="63.75">
      <c r="A29" t="s">
        <v>56</v>
      </c>
      <c r="E29" s="35" t="s">
        <v>163</v>
      </c>
    </row>
    <row r="30" spans="1:16" ht="12.75">
      <c r="A30" s="25" t="s">
        <v>47</v>
      </c>
      <c s="29" t="s">
        <v>37</v>
      </c>
      <c s="29" t="s">
        <v>190</v>
      </c>
      <c s="25" t="s">
        <v>49</v>
      </c>
      <c s="30" t="s">
        <v>191</v>
      </c>
      <c s="31" t="s">
        <v>126</v>
      </c>
      <c s="32">
        <v>568.249</v>
      </c>
      <c s="33">
        <v>0</v>
      </c>
      <c s="33">
        <f>ROUND(ROUND(H30,2)*ROUND(G30,3),2)</f>
      </c>
      <c s="31" t="s">
        <v>52</v>
      </c>
      <c r="O30">
        <f>(I30*21)/100</f>
      </c>
      <c t="s">
        <v>23</v>
      </c>
    </row>
    <row r="31" spans="1:5" ht="25.5">
      <c r="A31" s="34" t="s">
        <v>53</v>
      </c>
      <c r="E31" s="35" t="s">
        <v>192</v>
      </c>
    </row>
    <row r="32" spans="1:5" ht="38.25">
      <c r="A32" s="36" t="s">
        <v>55</v>
      </c>
      <c r="E32" s="37" t="s">
        <v>533</v>
      </c>
    </row>
    <row r="33" spans="1:5" ht="369.75">
      <c r="A33" t="s">
        <v>56</v>
      </c>
      <c r="E33" s="35" t="s">
        <v>450</v>
      </c>
    </row>
    <row r="34" spans="1:16" ht="12.75">
      <c r="A34" s="25" t="s">
        <v>47</v>
      </c>
      <c s="29" t="s">
        <v>73</v>
      </c>
      <c s="29" t="s">
        <v>195</v>
      </c>
      <c s="25" t="s">
        <v>49</v>
      </c>
      <c s="30" t="s">
        <v>196</v>
      </c>
      <c s="31" t="s">
        <v>126</v>
      </c>
      <c s="32">
        <v>274.699</v>
      </c>
      <c s="33">
        <v>0</v>
      </c>
      <c s="33">
        <f>ROUND(ROUND(H34,2)*ROUND(G34,3),2)</f>
      </c>
      <c s="31" t="s">
        <v>52</v>
      </c>
      <c r="O34">
        <f>(I34*21)/100</f>
      </c>
      <c t="s">
        <v>23</v>
      </c>
    </row>
    <row r="35" spans="1:5" ht="12.75">
      <c r="A35" s="34" t="s">
        <v>53</v>
      </c>
      <c r="E35" s="35" t="s">
        <v>197</v>
      </c>
    </row>
    <row r="36" spans="1:5" ht="12.75">
      <c r="A36" s="36" t="s">
        <v>55</v>
      </c>
      <c r="E36" s="37" t="s">
        <v>49</v>
      </c>
    </row>
    <row r="37" spans="1:5" ht="306">
      <c r="A37" t="s">
        <v>56</v>
      </c>
      <c r="E37" s="35" t="s">
        <v>451</v>
      </c>
    </row>
    <row r="38" spans="1:16" ht="12.75">
      <c r="A38" s="25" t="s">
        <v>47</v>
      </c>
      <c s="29" t="s">
        <v>77</v>
      </c>
      <c s="29" t="s">
        <v>130</v>
      </c>
      <c s="25" t="s">
        <v>49</v>
      </c>
      <c s="30" t="s">
        <v>131</v>
      </c>
      <c s="31" t="s">
        <v>126</v>
      </c>
      <c s="32">
        <v>568.249</v>
      </c>
      <c s="33">
        <v>0</v>
      </c>
      <c s="33">
        <f>ROUND(ROUND(H38,2)*ROUND(G38,3),2)</f>
      </c>
      <c s="31" t="s">
        <v>52</v>
      </c>
      <c r="O38">
        <f>(I38*21)/100</f>
      </c>
      <c t="s">
        <v>23</v>
      </c>
    </row>
    <row r="39" spans="1:5" ht="12.75">
      <c r="A39" s="34" t="s">
        <v>53</v>
      </c>
      <c r="E39" s="35" t="s">
        <v>211</v>
      </c>
    </row>
    <row r="40" spans="1:5" ht="38.25">
      <c r="A40" s="36" t="s">
        <v>55</v>
      </c>
      <c r="E40" s="37" t="s">
        <v>533</v>
      </c>
    </row>
    <row r="41" spans="1:5" ht="191.25">
      <c r="A41" t="s">
        <v>56</v>
      </c>
      <c r="E41" s="35" t="s">
        <v>134</v>
      </c>
    </row>
    <row r="42" spans="1:16" ht="12.75">
      <c r="A42" s="25" t="s">
        <v>47</v>
      </c>
      <c s="29" t="s">
        <v>40</v>
      </c>
      <c s="29" t="s">
        <v>215</v>
      </c>
      <c s="25" t="s">
        <v>49</v>
      </c>
      <c s="30" t="s">
        <v>216</v>
      </c>
      <c s="31" t="s">
        <v>126</v>
      </c>
      <c s="32">
        <v>274.699</v>
      </c>
      <c s="33">
        <v>0</v>
      </c>
      <c s="33">
        <f>ROUND(ROUND(H42,2)*ROUND(G42,3),2)</f>
      </c>
      <c s="31" t="s">
        <v>52</v>
      </c>
      <c r="O42">
        <f>(I42*21)/100</f>
      </c>
      <c t="s">
        <v>23</v>
      </c>
    </row>
    <row r="43" spans="1:5" ht="25.5">
      <c r="A43" s="34" t="s">
        <v>53</v>
      </c>
      <c r="E43" s="35" t="s">
        <v>453</v>
      </c>
    </row>
    <row r="44" spans="1:5" ht="12.75">
      <c r="A44" s="36" t="s">
        <v>55</v>
      </c>
      <c r="E44" s="37" t="s">
        <v>49</v>
      </c>
    </row>
    <row r="45" spans="1:5" ht="267.75">
      <c r="A45" t="s">
        <v>56</v>
      </c>
      <c r="E45" s="35" t="s">
        <v>454</v>
      </c>
    </row>
    <row r="46" spans="1:16" ht="12.75">
      <c r="A46" s="25" t="s">
        <v>47</v>
      </c>
      <c s="29" t="s">
        <v>42</v>
      </c>
      <c s="29" t="s">
        <v>220</v>
      </c>
      <c s="25" t="s">
        <v>49</v>
      </c>
      <c s="30" t="s">
        <v>221</v>
      </c>
      <c s="31" t="s">
        <v>126</v>
      </c>
      <c s="32">
        <v>3.14</v>
      </c>
      <c s="33">
        <v>0</v>
      </c>
      <c s="33">
        <f>ROUND(ROUND(H46,2)*ROUND(G46,3),2)</f>
      </c>
      <c s="31" t="s">
        <v>52</v>
      </c>
      <c r="O46">
        <f>(I46*21)/100</f>
      </c>
      <c t="s">
        <v>23</v>
      </c>
    </row>
    <row r="47" spans="1:5" ht="12.75">
      <c r="A47" s="34" t="s">
        <v>53</v>
      </c>
      <c r="E47" s="35" t="s">
        <v>222</v>
      </c>
    </row>
    <row r="48" spans="1:5" ht="12.75">
      <c r="A48" s="36" t="s">
        <v>55</v>
      </c>
      <c r="E48" s="37" t="s">
        <v>49</v>
      </c>
    </row>
    <row r="49" spans="1:5" ht="280.5">
      <c r="A49" t="s">
        <v>56</v>
      </c>
      <c r="E49" s="35" t="s">
        <v>484</v>
      </c>
    </row>
    <row r="50" spans="1:16" ht="12.75">
      <c r="A50" s="25" t="s">
        <v>47</v>
      </c>
      <c s="29" t="s">
        <v>44</v>
      </c>
      <c s="29" t="s">
        <v>226</v>
      </c>
      <c s="25" t="s">
        <v>49</v>
      </c>
      <c s="30" t="s">
        <v>227</v>
      </c>
      <c s="31" t="s">
        <v>126</v>
      </c>
      <c s="32">
        <v>4.028</v>
      </c>
      <c s="33">
        <v>0</v>
      </c>
      <c s="33">
        <f>ROUND(ROUND(H50,2)*ROUND(G50,3),2)</f>
      </c>
      <c s="31" t="s">
        <v>52</v>
      </c>
      <c r="O50">
        <f>(I50*21)/100</f>
      </c>
      <c t="s">
        <v>23</v>
      </c>
    </row>
    <row r="51" spans="1:5" ht="12.75">
      <c r="A51" s="34" t="s">
        <v>53</v>
      </c>
      <c r="E51" s="35" t="s">
        <v>228</v>
      </c>
    </row>
    <row r="52" spans="1:5" ht="12.75">
      <c r="A52" s="36" t="s">
        <v>55</v>
      </c>
      <c r="E52" s="37" t="s">
        <v>49</v>
      </c>
    </row>
    <row r="53" spans="1:5" ht="242.25">
      <c r="A53" t="s">
        <v>56</v>
      </c>
      <c r="E53" s="35" t="s">
        <v>455</v>
      </c>
    </row>
    <row r="54" spans="1:18" ht="12.75" customHeight="1">
      <c r="A54" s="6" t="s">
        <v>45</v>
      </c>
      <c s="6"/>
      <c s="39" t="s">
        <v>23</v>
      </c>
      <c s="6"/>
      <c s="27" t="s">
        <v>93</v>
      </c>
      <c s="6"/>
      <c s="6"/>
      <c s="6"/>
      <c s="40">
        <f>0+Q54</f>
      </c>
      <c s="6"/>
      <c r="O54">
        <f>0+R54</f>
      </c>
      <c r="Q54">
        <f>0+I55</f>
      </c>
      <c>
        <f>0+O55</f>
      </c>
    </row>
    <row r="55" spans="1:16" ht="12.75">
      <c r="A55" s="25" t="s">
        <v>47</v>
      </c>
      <c s="29" t="s">
        <v>89</v>
      </c>
      <c s="29" t="s">
        <v>261</v>
      </c>
      <c s="25" t="s">
        <v>49</v>
      </c>
      <c s="30" t="s">
        <v>262</v>
      </c>
      <c s="31" t="s">
        <v>116</v>
      </c>
      <c s="32">
        <v>539.63</v>
      </c>
      <c s="33">
        <v>0</v>
      </c>
      <c s="33">
        <f>ROUND(ROUND(H55,2)*ROUND(G55,3),2)</f>
      </c>
      <c s="31" t="s">
        <v>52</v>
      </c>
      <c r="O55">
        <f>(I55*21)/100</f>
      </c>
      <c t="s">
        <v>23</v>
      </c>
    </row>
    <row r="56" spans="1:5" ht="25.5">
      <c r="A56" s="34" t="s">
        <v>53</v>
      </c>
      <c r="E56" s="35" t="s">
        <v>460</v>
      </c>
    </row>
    <row r="57" spans="1:5" ht="12.75">
      <c r="A57" s="36" t="s">
        <v>55</v>
      </c>
      <c r="E57" s="37" t="s">
        <v>49</v>
      </c>
    </row>
    <row r="58" spans="1:5" ht="102">
      <c r="A58" t="s">
        <v>56</v>
      </c>
      <c r="E58" s="35" t="s">
        <v>461</v>
      </c>
    </row>
    <row r="59" spans="1:18" ht="12.75" customHeight="1">
      <c r="A59" s="6" t="s">
        <v>45</v>
      </c>
      <c s="6"/>
      <c s="39" t="s">
        <v>35</v>
      </c>
      <c s="6"/>
      <c s="27" t="s">
        <v>283</v>
      </c>
      <c s="6"/>
      <c s="6"/>
      <c s="6"/>
      <c s="40">
        <f>0+Q59</f>
      </c>
      <c s="6"/>
      <c r="O59">
        <f>0+R59</f>
      </c>
      <c r="Q59">
        <f>0+I60+I64+I68+I72</f>
      </c>
      <c>
        <f>0+O60+O64+O68+O72</f>
      </c>
    </row>
    <row r="60" spans="1:16" ht="12.75">
      <c r="A60" s="25" t="s">
        <v>47</v>
      </c>
      <c s="29" t="s">
        <v>94</v>
      </c>
      <c s="29" t="s">
        <v>295</v>
      </c>
      <c s="25" t="s">
        <v>29</v>
      </c>
      <c s="30" t="s">
        <v>296</v>
      </c>
      <c s="31" t="s">
        <v>126</v>
      </c>
      <c s="32">
        <v>126.839</v>
      </c>
      <c s="33">
        <v>0</v>
      </c>
      <c s="33">
        <f>ROUND(ROUND(H60,2)*ROUND(G60,3),2)</f>
      </c>
      <c s="31" t="s">
        <v>52</v>
      </c>
      <c r="O60">
        <f>(I60*21)/100</f>
      </c>
      <c t="s">
        <v>23</v>
      </c>
    </row>
    <row r="61" spans="1:5" ht="25.5">
      <c r="A61" s="34" t="s">
        <v>53</v>
      </c>
      <c r="E61" s="35" t="s">
        <v>534</v>
      </c>
    </row>
    <row r="62" spans="1:5" ht="12.75">
      <c r="A62" s="36" t="s">
        <v>55</v>
      </c>
      <c r="E62" s="37" t="s">
        <v>535</v>
      </c>
    </row>
    <row r="63" spans="1:5" ht="51">
      <c r="A63" t="s">
        <v>56</v>
      </c>
      <c r="E63" s="35" t="s">
        <v>306</v>
      </c>
    </row>
    <row r="64" spans="1:16" ht="12.75">
      <c r="A64" s="25" t="s">
        <v>47</v>
      </c>
      <c s="29" t="s">
        <v>199</v>
      </c>
      <c s="29" t="s">
        <v>295</v>
      </c>
      <c s="25" t="s">
        <v>23</v>
      </c>
      <c s="30" t="s">
        <v>296</v>
      </c>
      <c s="31" t="s">
        <v>126</v>
      </c>
      <c s="32">
        <v>30.975</v>
      </c>
      <c s="33">
        <v>0</v>
      </c>
      <c s="33">
        <f>ROUND(ROUND(H64,2)*ROUND(G64,3),2)</f>
      </c>
      <c s="31" t="s">
        <v>52</v>
      </c>
      <c r="O64">
        <f>(I64*21)/100</f>
      </c>
      <c t="s">
        <v>23</v>
      </c>
    </row>
    <row r="65" spans="1:5" ht="25.5">
      <c r="A65" s="34" t="s">
        <v>53</v>
      </c>
      <c r="E65" s="35" t="s">
        <v>536</v>
      </c>
    </row>
    <row r="66" spans="1:5" ht="12.75">
      <c r="A66" s="36" t="s">
        <v>55</v>
      </c>
      <c r="E66" s="37" t="s">
        <v>537</v>
      </c>
    </row>
    <row r="67" spans="1:5" ht="51">
      <c r="A67" t="s">
        <v>56</v>
      </c>
      <c r="E67" s="35" t="s">
        <v>306</v>
      </c>
    </row>
    <row r="68" spans="1:16" ht="12.75">
      <c r="A68" s="25" t="s">
        <v>47</v>
      </c>
      <c s="29" t="s">
        <v>205</v>
      </c>
      <c s="29" t="s">
        <v>295</v>
      </c>
      <c s="25" t="s">
        <v>22</v>
      </c>
      <c s="30" t="s">
        <v>296</v>
      </c>
      <c s="31" t="s">
        <v>126</v>
      </c>
      <c s="32">
        <v>21.95</v>
      </c>
      <c s="33">
        <v>0</v>
      </c>
      <c s="33">
        <f>ROUND(ROUND(H68,2)*ROUND(G68,3),2)</f>
      </c>
      <c s="31" t="s">
        <v>52</v>
      </c>
      <c r="O68">
        <f>(I68*21)/100</f>
      </c>
      <c t="s">
        <v>23</v>
      </c>
    </row>
    <row r="69" spans="1:5" ht="25.5">
      <c r="A69" s="34" t="s">
        <v>53</v>
      </c>
      <c r="E69" s="35" t="s">
        <v>538</v>
      </c>
    </row>
    <row r="70" spans="1:5" ht="12.75">
      <c r="A70" s="36" t="s">
        <v>55</v>
      </c>
      <c r="E70" s="37" t="s">
        <v>539</v>
      </c>
    </row>
    <row r="71" spans="1:5" ht="51">
      <c r="A71" t="s">
        <v>56</v>
      </c>
      <c r="E71" s="35" t="s">
        <v>306</v>
      </c>
    </row>
    <row r="72" spans="1:16" ht="12.75">
      <c r="A72" s="25" t="s">
        <v>47</v>
      </c>
      <c s="29" t="s">
        <v>210</v>
      </c>
      <c s="29" t="s">
        <v>358</v>
      </c>
      <c s="25" t="s">
        <v>49</v>
      </c>
      <c s="30" t="s">
        <v>359</v>
      </c>
      <c s="31" t="s">
        <v>116</v>
      </c>
      <c s="32">
        <v>146.33</v>
      </c>
      <c s="33">
        <v>0</v>
      </c>
      <c s="33">
        <f>ROUND(ROUND(H72,2)*ROUND(G72,3),2)</f>
      </c>
      <c s="31" t="s">
        <v>52</v>
      </c>
      <c r="O72">
        <f>(I72*21)/100</f>
      </c>
      <c t="s">
        <v>23</v>
      </c>
    </row>
    <row r="73" spans="1:5" ht="25.5">
      <c r="A73" s="34" t="s">
        <v>53</v>
      </c>
      <c r="E73" s="35" t="s">
        <v>524</v>
      </c>
    </row>
    <row r="74" spans="1:5" ht="12.75">
      <c r="A74" s="36" t="s">
        <v>55</v>
      </c>
      <c r="E74" s="37" t="s">
        <v>540</v>
      </c>
    </row>
    <row r="75" spans="1:5" ht="153">
      <c r="A75" t="s">
        <v>56</v>
      </c>
      <c r="E75" s="35" t="s">
        <v>526</v>
      </c>
    </row>
    <row r="76" spans="1:18" ht="12.75" customHeight="1">
      <c r="A76" s="6" t="s">
        <v>45</v>
      </c>
      <c s="6"/>
      <c s="39" t="s">
        <v>77</v>
      </c>
      <c s="6"/>
      <c s="27" t="s">
        <v>363</v>
      </c>
      <c s="6"/>
      <c s="6"/>
      <c s="6"/>
      <c s="40">
        <f>0+Q76</f>
      </c>
      <c s="6"/>
      <c r="O76">
        <f>0+R76</f>
      </c>
      <c r="Q76">
        <f>0+I77</f>
      </c>
      <c>
        <f>0+O77</f>
      </c>
    </row>
    <row r="77" spans="1:16" ht="12.75">
      <c r="A77" s="25" t="s">
        <v>47</v>
      </c>
      <c s="29" t="s">
        <v>214</v>
      </c>
      <c s="29" t="s">
        <v>503</v>
      </c>
      <c s="25" t="s">
        <v>49</v>
      </c>
      <c s="30" t="s">
        <v>504</v>
      </c>
      <c s="31" t="s">
        <v>121</v>
      </c>
      <c s="32">
        <v>1</v>
      </c>
      <c s="33">
        <v>0</v>
      </c>
      <c s="33">
        <f>ROUND(ROUND(H77,2)*ROUND(G77,3),2)</f>
      </c>
      <c s="31" t="s">
        <v>52</v>
      </c>
      <c r="O77">
        <f>(I77*21)/100</f>
      </c>
      <c t="s">
        <v>23</v>
      </c>
    </row>
    <row r="78" spans="1:5" ht="12.75">
      <c r="A78" s="34" t="s">
        <v>53</v>
      </c>
      <c r="E78" s="35" t="s">
        <v>49</v>
      </c>
    </row>
    <row r="79" spans="1:5" ht="25.5">
      <c r="A79" s="36" t="s">
        <v>55</v>
      </c>
      <c r="E79" s="37" t="s">
        <v>505</v>
      </c>
    </row>
    <row r="80" spans="1:5" ht="25.5">
      <c r="A80" t="s">
        <v>56</v>
      </c>
      <c r="E80" s="35" t="s">
        <v>506</v>
      </c>
    </row>
    <row r="81" spans="1:18" ht="12.75" customHeight="1">
      <c r="A81" s="6" t="s">
        <v>45</v>
      </c>
      <c s="6"/>
      <c s="39" t="s">
        <v>40</v>
      </c>
      <c s="6"/>
      <c s="27" t="s">
        <v>139</v>
      </c>
      <c s="6"/>
      <c s="6"/>
      <c s="6"/>
      <c s="40">
        <f>0+Q81</f>
      </c>
      <c s="6"/>
      <c r="O81">
        <f>0+R81</f>
      </c>
      <c r="Q81">
        <f>0+I82+I86</f>
      </c>
      <c>
        <f>0+O82+O86</f>
      </c>
    </row>
    <row r="82" spans="1:16" ht="12.75">
      <c r="A82" s="25" t="s">
        <v>47</v>
      </c>
      <c s="29" t="s">
        <v>219</v>
      </c>
      <c s="29" t="s">
        <v>541</v>
      </c>
      <c s="25" t="s">
        <v>49</v>
      </c>
      <c s="30" t="s">
        <v>542</v>
      </c>
      <c s="31" t="s">
        <v>142</v>
      </c>
      <c s="32">
        <v>11.22</v>
      </c>
      <c s="33">
        <v>0</v>
      </c>
      <c s="33">
        <f>ROUND(ROUND(H82,2)*ROUND(G82,3),2)</f>
      </c>
      <c s="31" t="s">
        <v>52</v>
      </c>
      <c r="O82">
        <f>(I82*21)/100</f>
      </c>
      <c t="s">
        <v>23</v>
      </c>
    </row>
    <row r="83" spans="1:5" ht="25.5">
      <c r="A83" s="34" t="s">
        <v>53</v>
      </c>
      <c r="E83" s="35" t="s">
        <v>543</v>
      </c>
    </row>
    <row r="84" spans="1:5" ht="12.75">
      <c r="A84" s="36" t="s">
        <v>55</v>
      </c>
      <c r="E84" s="37" t="s">
        <v>49</v>
      </c>
    </row>
    <row r="85" spans="1:5" ht="51">
      <c r="A85" t="s">
        <v>56</v>
      </c>
      <c r="E85" s="35" t="s">
        <v>475</v>
      </c>
    </row>
    <row r="86" spans="1:16" ht="12.75">
      <c r="A86" s="25" t="s">
        <v>47</v>
      </c>
      <c s="29" t="s">
        <v>225</v>
      </c>
      <c s="29" t="s">
        <v>395</v>
      </c>
      <c s="25" t="s">
        <v>23</v>
      </c>
      <c s="30" t="s">
        <v>396</v>
      </c>
      <c s="31" t="s">
        <v>142</v>
      </c>
      <c s="32">
        <v>13.2</v>
      </c>
      <c s="33">
        <v>0</v>
      </c>
      <c s="33">
        <f>ROUND(ROUND(H86,2)*ROUND(G86,3),2)</f>
      </c>
      <c s="31" t="s">
        <v>52</v>
      </c>
      <c r="O86">
        <f>(I86*21)/100</f>
      </c>
      <c t="s">
        <v>23</v>
      </c>
    </row>
    <row r="87" spans="1:5" ht="25.5">
      <c r="A87" s="34" t="s">
        <v>53</v>
      </c>
      <c r="E87" s="35" t="s">
        <v>507</v>
      </c>
    </row>
    <row r="88" spans="1:5" ht="12.75">
      <c r="A88" s="36" t="s">
        <v>55</v>
      </c>
      <c r="E88" s="37" t="s">
        <v>49</v>
      </c>
    </row>
    <row r="89" spans="1:5" ht="51">
      <c r="A89" t="s">
        <v>56</v>
      </c>
      <c r="E89" s="35" t="s">
        <v>475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0+O8+O17+O38+O43+O76</f>
      </c>
      <c t="s">
        <v>22</v>
      </c>
    </row>
    <row r="3" spans="1:16" ht="15" customHeight="1">
      <c r="A3" t="s">
        <v>12</v>
      </c>
      <c s="12" t="s">
        <v>14</v>
      </c>
      <c s="13" t="s">
        <v>15</v>
      </c>
      <c s="1"/>
      <c s="14" t="s">
        <v>16</v>
      </c>
      <c s="1"/>
      <c s="9"/>
      <c s="8" t="s">
        <v>544</v>
      </c>
      <c s="41">
        <f>0+I8+I17+I38+I43+I76</f>
      </c>
      <c s="10"/>
      <c r="O3" t="s">
        <v>19</v>
      </c>
      <c t="s">
        <v>23</v>
      </c>
    </row>
    <row r="4" spans="1:16" ht="15" customHeight="1">
      <c r="A4" t="s">
        <v>17</v>
      </c>
      <c s="16" t="s">
        <v>18</v>
      </c>
      <c s="17" t="s">
        <v>544</v>
      </c>
      <c s="6"/>
      <c s="18" t="s">
        <v>545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32.292</v>
      </c>
      <c s="33">
        <v>0</v>
      </c>
      <c s="33">
        <f>ROUND(ROUND(H9,2)*ROUND(G9,3),2)</f>
      </c>
      <c s="31" t="s">
        <v>105</v>
      </c>
      <c r="O9">
        <f>(I9*21)/100</f>
      </c>
      <c t="s">
        <v>23</v>
      </c>
    </row>
    <row r="10" spans="1:5" ht="12.75">
      <c r="A10" s="34" t="s">
        <v>53</v>
      </c>
      <c r="E10" s="35" t="s">
        <v>106</v>
      </c>
    </row>
    <row r="11" spans="1:5" ht="38.25">
      <c r="A11" s="36" t="s">
        <v>55</v>
      </c>
      <c r="E11" s="37" t="s">
        <v>546</v>
      </c>
    </row>
    <row r="12" spans="1:5" ht="25.5">
      <c r="A12" t="s">
        <v>56</v>
      </c>
      <c r="E12" s="35" t="s">
        <v>108</v>
      </c>
    </row>
    <row r="13" spans="1:16" ht="12.75">
      <c r="A13" s="25" t="s">
        <v>47</v>
      </c>
      <c s="29" t="s">
        <v>23</v>
      </c>
      <c s="29" t="s">
        <v>154</v>
      </c>
      <c s="25" t="s">
        <v>49</v>
      </c>
      <c s="30" t="s">
        <v>155</v>
      </c>
      <c s="31" t="s">
        <v>126</v>
      </c>
      <c s="32">
        <v>9.796</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190</v>
      </c>
      <c s="25" t="s">
        <v>49</v>
      </c>
      <c s="30" t="s">
        <v>191</v>
      </c>
      <c s="31" t="s">
        <v>126</v>
      </c>
      <c s="32">
        <v>16.146</v>
      </c>
      <c s="33">
        <v>0</v>
      </c>
      <c s="33">
        <f>ROUND(ROUND(H18,2)*ROUND(G18,3),2)</f>
      </c>
      <c s="31" t="s">
        <v>52</v>
      </c>
      <c r="O18">
        <f>(I18*21)/100</f>
      </c>
      <c t="s">
        <v>23</v>
      </c>
    </row>
    <row r="19" spans="1:5" ht="25.5">
      <c r="A19" s="34" t="s">
        <v>53</v>
      </c>
      <c r="E19" s="35" t="s">
        <v>192</v>
      </c>
    </row>
    <row r="20" spans="1:5" ht="38.25">
      <c r="A20" s="36" t="s">
        <v>55</v>
      </c>
      <c r="E20" s="37" t="s">
        <v>547</v>
      </c>
    </row>
    <row r="21" spans="1:5" ht="369.75">
      <c r="A21" t="s">
        <v>56</v>
      </c>
      <c r="E21" s="35" t="s">
        <v>450</v>
      </c>
    </row>
    <row r="22" spans="1:16" ht="12.75">
      <c r="A22" s="25" t="s">
        <v>47</v>
      </c>
      <c s="29" t="s">
        <v>33</v>
      </c>
      <c s="29" t="s">
        <v>195</v>
      </c>
      <c s="25" t="s">
        <v>49</v>
      </c>
      <c s="30" t="s">
        <v>196</v>
      </c>
      <c s="31" t="s">
        <v>126</v>
      </c>
      <c s="32">
        <v>9.796</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451</v>
      </c>
    </row>
    <row r="26" spans="1:16" ht="12.75">
      <c r="A26" s="25" t="s">
        <v>47</v>
      </c>
      <c s="29" t="s">
        <v>35</v>
      </c>
      <c s="29" t="s">
        <v>130</v>
      </c>
      <c s="25" t="s">
        <v>49</v>
      </c>
      <c s="30" t="s">
        <v>131</v>
      </c>
      <c s="31" t="s">
        <v>126</v>
      </c>
      <c s="32">
        <v>16.146</v>
      </c>
      <c s="33">
        <v>0</v>
      </c>
      <c s="33">
        <f>ROUND(ROUND(H26,2)*ROUND(G26,3),2)</f>
      </c>
      <c s="31" t="s">
        <v>52</v>
      </c>
      <c r="O26">
        <f>(I26*21)/100</f>
      </c>
      <c t="s">
        <v>23</v>
      </c>
    </row>
    <row r="27" spans="1:5" ht="12.75">
      <c r="A27" s="34" t="s">
        <v>53</v>
      </c>
      <c r="E27" s="35" t="s">
        <v>211</v>
      </c>
    </row>
    <row r="28" spans="1:5" ht="38.25">
      <c r="A28" s="36" t="s">
        <v>55</v>
      </c>
      <c r="E28" s="37" t="s">
        <v>547</v>
      </c>
    </row>
    <row r="29" spans="1:5" ht="191.25">
      <c r="A29" t="s">
        <v>56</v>
      </c>
      <c r="E29" s="35" t="s">
        <v>134</v>
      </c>
    </row>
    <row r="30" spans="1:16" ht="12.75">
      <c r="A30" s="25" t="s">
        <v>47</v>
      </c>
      <c s="29" t="s">
        <v>37</v>
      </c>
      <c s="29" t="s">
        <v>215</v>
      </c>
      <c s="25" t="s">
        <v>49</v>
      </c>
      <c s="30" t="s">
        <v>216</v>
      </c>
      <c s="31" t="s">
        <v>126</v>
      </c>
      <c s="32">
        <v>9.796</v>
      </c>
      <c s="33">
        <v>0</v>
      </c>
      <c s="33">
        <f>ROUND(ROUND(H30,2)*ROUND(G30,3),2)</f>
      </c>
      <c s="31" t="s">
        <v>52</v>
      </c>
      <c r="O30">
        <f>(I30*21)/100</f>
      </c>
      <c t="s">
        <v>23</v>
      </c>
    </row>
    <row r="31" spans="1:5" ht="25.5">
      <c r="A31" s="34" t="s">
        <v>53</v>
      </c>
      <c r="E31" s="35" t="s">
        <v>453</v>
      </c>
    </row>
    <row r="32" spans="1:5" ht="12.75">
      <c r="A32" s="36" t="s">
        <v>55</v>
      </c>
      <c r="E32" s="37" t="s">
        <v>49</v>
      </c>
    </row>
    <row r="33" spans="1:5" ht="267.75">
      <c r="A33" t="s">
        <v>56</v>
      </c>
      <c r="E33" s="35" t="s">
        <v>454</v>
      </c>
    </row>
    <row r="34" spans="1:16" ht="12.75">
      <c r="A34" s="25" t="s">
        <v>47</v>
      </c>
      <c s="29" t="s">
        <v>73</v>
      </c>
      <c s="29" t="s">
        <v>226</v>
      </c>
      <c s="25" t="s">
        <v>49</v>
      </c>
      <c s="30" t="s">
        <v>227</v>
      </c>
      <c s="31" t="s">
        <v>126</v>
      </c>
      <c s="32">
        <v>0.398</v>
      </c>
      <c s="33">
        <v>0</v>
      </c>
      <c s="33">
        <f>ROUND(ROUND(H34,2)*ROUND(G34,3),2)</f>
      </c>
      <c s="31" t="s">
        <v>52</v>
      </c>
      <c r="O34">
        <f>(I34*21)/100</f>
      </c>
      <c t="s">
        <v>23</v>
      </c>
    </row>
    <row r="35" spans="1:5" ht="12.75">
      <c r="A35" s="34" t="s">
        <v>53</v>
      </c>
      <c r="E35" s="35" t="s">
        <v>228</v>
      </c>
    </row>
    <row r="36" spans="1:5" ht="12.75">
      <c r="A36" s="36" t="s">
        <v>55</v>
      </c>
      <c r="E36" s="37" t="s">
        <v>49</v>
      </c>
    </row>
    <row r="37" spans="1:5" ht="242.25">
      <c r="A37" t="s">
        <v>56</v>
      </c>
      <c r="E37" s="35" t="s">
        <v>455</v>
      </c>
    </row>
    <row r="38" spans="1:18" ht="12.75" customHeight="1">
      <c r="A38" s="6" t="s">
        <v>45</v>
      </c>
      <c s="6"/>
      <c s="39" t="s">
        <v>23</v>
      </c>
      <c s="6"/>
      <c s="27" t="s">
        <v>93</v>
      </c>
      <c s="6"/>
      <c s="6"/>
      <c s="6"/>
      <c s="40">
        <f>0+Q38</f>
      </c>
      <c s="6"/>
      <c r="O38">
        <f>0+R38</f>
      </c>
      <c r="Q38">
        <f>0+I39</f>
      </c>
      <c>
        <f>0+O39</f>
      </c>
    </row>
    <row r="39" spans="1:16" ht="12.75">
      <c r="A39" s="25" t="s">
        <v>47</v>
      </c>
      <c s="29" t="s">
        <v>77</v>
      </c>
      <c s="29" t="s">
        <v>261</v>
      </c>
      <c s="25" t="s">
        <v>49</v>
      </c>
      <c s="30" t="s">
        <v>262</v>
      </c>
      <c s="31" t="s">
        <v>116</v>
      </c>
      <c s="32">
        <v>15.1</v>
      </c>
      <c s="33">
        <v>0</v>
      </c>
      <c s="33">
        <f>ROUND(ROUND(H39,2)*ROUND(G39,3),2)</f>
      </c>
      <c s="31" t="s">
        <v>52</v>
      </c>
      <c r="O39">
        <f>(I39*21)/100</f>
      </c>
      <c t="s">
        <v>23</v>
      </c>
    </row>
    <row r="40" spans="1:5" ht="25.5">
      <c r="A40" s="34" t="s">
        <v>53</v>
      </c>
      <c r="E40" s="35" t="s">
        <v>548</v>
      </c>
    </row>
    <row r="41" spans="1:5" ht="12.75">
      <c r="A41" s="36" t="s">
        <v>55</v>
      </c>
      <c r="E41" s="37" t="s">
        <v>49</v>
      </c>
    </row>
    <row r="42" spans="1:5" ht="102">
      <c r="A42" t="s">
        <v>56</v>
      </c>
      <c r="E42" s="35" t="s">
        <v>461</v>
      </c>
    </row>
    <row r="43" spans="1:18" ht="12.75" customHeight="1">
      <c r="A43" s="6" t="s">
        <v>45</v>
      </c>
      <c s="6"/>
      <c s="39" t="s">
        <v>35</v>
      </c>
      <c s="6"/>
      <c s="27" t="s">
        <v>283</v>
      </c>
      <c s="6"/>
      <c s="6"/>
      <c s="6"/>
      <c s="40">
        <f>0+Q43</f>
      </c>
      <c s="6"/>
      <c r="O43">
        <f>0+R43</f>
      </c>
      <c r="Q43">
        <f>0+I44+I48+I52+I56+I60+I64+I68+I72</f>
      </c>
      <c>
        <f>0+O44+O48+O52+O56+O60+O64+O68+O72</f>
      </c>
    </row>
    <row r="44" spans="1:16" ht="12.75">
      <c r="A44" s="25" t="s">
        <v>47</v>
      </c>
      <c s="29" t="s">
        <v>40</v>
      </c>
      <c s="29" t="s">
        <v>285</v>
      </c>
      <c s="25" t="s">
        <v>49</v>
      </c>
      <c s="30" t="s">
        <v>286</v>
      </c>
      <c s="31" t="s">
        <v>126</v>
      </c>
      <c s="32">
        <v>2.567</v>
      </c>
      <c s="33">
        <v>0</v>
      </c>
      <c s="33">
        <f>ROUND(ROUND(H44,2)*ROUND(G44,3),2)</f>
      </c>
      <c s="31" t="s">
        <v>52</v>
      </c>
      <c r="O44">
        <f>(I44*21)/100</f>
      </c>
      <c t="s">
        <v>23</v>
      </c>
    </row>
    <row r="45" spans="1:5" ht="25.5">
      <c r="A45" s="34" t="s">
        <v>53</v>
      </c>
      <c r="E45" s="35" t="s">
        <v>549</v>
      </c>
    </row>
    <row r="46" spans="1:5" ht="12.75">
      <c r="A46" s="36" t="s">
        <v>55</v>
      </c>
      <c r="E46" s="37" t="s">
        <v>550</v>
      </c>
    </row>
    <row r="47" spans="1:5" ht="127.5">
      <c r="A47" t="s">
        <v>56</v>
      </c>
      <c r="E47" s="35" t="s">
        <v>293</v>
      </c>
    </row>
    <row r="48" spans="1:16" ht="12.75">
      <c r="A48" s="25" t="s">
        <v>47</v>
      </c>
      <c s="29" t="s">
        <v>42</v>
      </c>
      <c s="29" t="s">
        <v>295</v>
      </c>
      <c s="25" t="s">
        <v>23</v>
      </c>
      <c s="30" t="s">
        <v>296</v>
      </c>
      <c s="31" t="s">
        <v>126</v>
      </c>
      <c s="32">
        <v>6.021</v>
      </c>
      <c s="33">
        <v>0</v>
      </c>
      <c s="33">
        <f>ROUND(ROUND(H48,2)*ROUND(G48,3),2)</f>
      </c>
      <c s="31" t="s">
        <v>52</v>
      </c>
      <c r="O48">
        <f>(I48*21)/100</f>
      </c>
      <c t="s">
        <v>23</v>
      </c>
    </row>
    <row r="49" spans="1:5" ht="25.5">
      <c r="A49" s="34" t="s">
        <v>53</v>
      </c>
      <c r="E49" s="35" t="s">
        <v>551</v>
      </c>
    </row>
    <row r="50" spans="1:5" ht="12.75">
      <c r="A50" s="36" t="s">
        <v>55</v>
      </c>
      <c r="E50" s="37" t="s">
        <v>552</v>
      </c>
    </row>
    <row r="51" spans="1:5" ht="51">
      <c r="A51" t="s">
        <v>56</v>
      </c>
      <c r="E51" s="35" t="s">
        <v>306</v>
      </c>
    </row>
    <row r="52" spans="1:16" ht="12.75">
      <c r="A52" s="25" t="s">
        <v>47</v>
      </c>
      <c s="29" t="s">
        <v>44</v>
      </c>
      <c s="29" t="s">
        <v>316</v>
      </c>
      <c s="25" t="s">
        <v>49</v>
      </c>
      <c s="30" t="s">
        <v>317</v>
      </c>
      <c s="31" t="s">
        <v>116</v>
      </c>
      <c s="32">
        <v>15.1</v>
      </c>
      <c s="33">
        <v>0</v>
      </c>
      <c s="33">
        <f>ROUND(ROUND(H52,2)*ROUND(G52,3),2)</f>
      </c>
      <c s="31" t="s">
        <v>52</v>
      </c>
      <c r="O52">
        <f>(I52*21)/100</f>
      </c>
      <c t="s">
        <v>23</v>
      </c>
    </row>
    <row r="53" spans="1:5" ht="12.75">
      <c r="A53" s="34" t="s">
        <v>53</v>
      </c>
      <c r="E53" s="35" t="s">
        <v>553</v>
      </c>
    </row>
    <row r="54" spans="1:5" ht="12.75">
      <c r="A54" s="36" t="s">
        <v>55</v>
      </c>
      <c r="E54" s="37" t="s">
        <v>49</v>
      </c>
    </row>
    <row r="55" spans="1:5" ht="51">
      <c r="A55" t="s">
        <v>56</v>
      </c>
      <c r="E55" s="35" t="s">
        <v>325</v>
      </c>
    </row>
    <row r="56" spans="1:16" ht="12.75">
      <c r="A56" s="25" t="s">
        <v>47</v>
      </c>
      <c s="29" t="s">
        <v>89</v>
      </c>
      <c s="29" t="s">
        <v>322</v>
      </c>
      <c s="25" t="s">
        <v>49</v>
      </c>
      <c s="30" t="s">
        <v>323</v>
      </c>
      <c s="31" t="s">
        <v>116</v>
      </c>
      <c s="32">
        <v>15.1</v>
      </c>
      <c s="33">
        <v>0</v>
      </c>
      <c s="33">
        <f>ROUND(ROUND(H56,2)*ROUND(G56,3),2)</f>
      </c>
      <c s="31" t="s">
        <v>52</v>
      </c>
      <c r="O56">
        <f>(I56*21)/100</f>
      </c>
      <c t="s">
        <v>23</v>
      </c>
    </row>
    <row r="57" spans="1:5" ht="12.75">
      <c r="A57" s="34" t="s">
        <v>53</v>
      </c>
      <c r="E57" s="35" t="s">
        <v>553</v>
      </c>
    </row>
    <row r="58" spans="1:5" ht="25.5">
      <c r="A58" s="36" t="s">
        <v>55</v>
      </c>
      <c r="E58" s="37" t="s">
        <v>554</v>
      </c>
    </row>
    <row r="59" spans="1:5" ht="51">
      <c r="A59" t="s">
        <v>56</v>
      </c>
      <c r="E59" s="35" t="s">
        <v>325</v>
      </c>
    </row>
    <row r="60" spans="1:16" ht="12.75">
      <c r="A60" s="25" t="s">
        <v>47</v>
      </c>
      <c s="29" t="s">
        <v>94</v>
      </c>
      <c s="29" t="s">
        <v>327</v>
      </c>
      <c s="25" t="s">
        <v>49</v>
      </c>
      <c s="30" t="s">
        <v>328</v>
      </c>
      <c s="31" t="s">
        <v>116</v>
      </c>
      <c s="32">
        <v>30.2</v>
      </c>
      <c s="33">
        <v>0</v>
      </c>
      <c s="33">
        <f>ROUND(ROUND(H60,2)*ROUND(G60,3),2)</f>
      </c>
      <c s="31" t="s">
        <v>52</v>
      </c>
      <c r="O60">
        <f>(I60*21)/100</f>
      </c>
      <c t="s">
        <v>23</v>
      </c>
    </row>
    <row r="61" spans="1:5" ht="12.75">
      <c r="A61" s="34" t="s">
        <v>53</v>
      </c>
      <c r="E61" s="35" t="s">
        <v>553</v>
      </c>
    </row>
    <row r="62" spans="1:5" ht="25.5">
      <c r="A62" s="36" t="s">
        <v>55</v>
      </c>
      <c r="E62" s="37" t="s">
        <v>555</v>
      </c>
    </row>
    <row r="63" spans="1:5" ht="51">
      <c r="A63" t="s">
        <v>56</v>
      </c>
      <c r="E63" s="35" t="s">
        <v>325</v>
      </c>
    </row>
    <row r="64" spans="1:16" ht="12.75">
      <c r="A64" s="25" t="s">
        <v>47</v>
      </c>
      <c s="29" t="s">
        <v>199</v>
      </c>
      <c s="29" t="s">
        <v>331</v>
      </c>
      <c s="25" t="s">
        <v>49</v>
      </c>
      <c s="30" t="s">
        <v>332</v>
      </c>
      <c s="31" t="s">
        <v>116</v>
      </c>
      <c s="32">
        <v>15.1</v>
      </c>
      <c s="33">
        <v>0</v>
      </c>
      <c s="33">
        <f>ROUND(ROUND(H64,2)*ROUND(G64,3),2)</f>
      </c>
      <c s="31" t="s">
        <v>52</v>
      </c>
      <c r="O64">
        <f>(I64*21)/100</f>
      </c>
      <c t="s">
        <v>23</v>
      </c>
    </row>
    <row r="65" spans="1:5" ht="25.5">
      <c r="A65" s="34" t="s">
        <v>53</v>
      </c>
      <c r="E65" s="35" t="s">
        <v>333</v>
      </c>
    </row>
    <row r="66" spans="1:5" ht="12.75">
      <c r="A66" s="36" t="s">
        <v>55</v>
      </c>
      <c r="E66" s="37" t="s">
        <v>49</v>
      </c>
    </row>
    <row r="67" spans="1:5" ht="140.25">
      <c r="A67" t="s">
        <v>56</v>
      </c>
      <c r="E67" s="35" t="s">
        <v>335</v>
      </c>
    </row>
    <row r="68" spans="1:16" ht="12.75">
      <c r="A68" s="25" t="s">
        <v>47</v>
      </c>
      <c s="29" t="s">
        <v>205</v>
      </c>
      <c s="29" t="s">
        <v>337</v>
      </c>
      <c s="25" t="s">
        <v>49</v>
      </c>
      <c s="30" t="s">
        <v>338</v>
      </c>
      <c s="31" t="s">
        <v>116</v>
      </c>
      <c s="32">
        <v>15.1</v>
      </c>
      <c s="33">
        <v>0</v>
      </c>
      <c s="33">
        <f>ROUND(ROUND(H68,2)*ROUND(G68,3),2)</f>
      </c>
      <c s="31" t="s">
        <v>52</v>
      </c>
      <c r="O68">
        <f>(I68*21)/100</f>
      </c>
      <c t="s">
        <v>23</v>
      </c>
    </row>
    <row r="69" spans="1:5" ht="25.5">
      <c r="A69" s="34" t="s">
        <v>53</v>
      </c>
      <c r="E69" s="35" t="s">
        <v>556</v>
      </c>
    </row>
    <row r="70" spans="1:5" ht="12.75">
      <c r="A70" s="36" t="s">
        <v>55</v>
      </c>
      <c r="E70" s="37" t="s">
        <v>49</v>
      </c>
    </row>
    <row r="71" spans="1:5" ht="140.25">
      <c r="A71" t="s">
        <v>56</v>
      </c>
      <c r="E71" s="35" t="s">
        <v>335</v>
      </c>
    </row>
    <row r="72" spans="1:16" ht="12.75">
      <c r="A72" s="25" t="s">
        <v>47</v>
      </c>
      <c s="29" t="s">
        <v>210</v>
      </c>
      <c s="29" t="s">
        <v>342</v>
      </c>
      <c s="25" t="s">
        <v>49</v>
      </c>
      <c s="30" t="s">
        <v>343</v>
      </c>
      <c s="31" t="s">
        <v>116</v>
      </c>
      <c s="32">
        <v>15.1</v>
      </c>
      <c s="33">
        <v>0</v>
      </c>
      <c s="33">
        <f>ROUND(ROUND(H72,2)*ROUND(G72,3),2)</f>
      </c>
      <c s="31" t="s">
        <v>52</v>
      </c>
      <c r="O72">
        <f>(I72*21)/100</f>
      </c>
      <c t="s">
        <v>23</v>
      </c>
    </row>
    <row r="73" spans="1:5" ht="25.5">
      <c r="A73" s="34" t="s">
        <v>53</v>
      </c>
      <c r="E73" s="35" t="s">
        <v>557</v>
      </c>
    </row>
    <row r="74" spans="1:5" ht="12.75">
      <c r="A74" s="36" t="s">
        <v>55</v>
      </c>
      <c r="E74" s="37" t="s">
        <v>49</v>
      </c>
    </row>
    <row r="75" spans="1:5" ht="140.25">
      <c r="A75" t="s">
        <v>56</v>
      </c>
      <c r="E75" s="35" t="s">
        <v>335</v>
      </c>
    </row>
    <row r="76" spans="1:18" ht="12.75" customHeight="1">
      <c r="A76" s="6" t="s">
        <v>45</v>
      </c>
      <c s="6"/>
      <c s="39" t="s">
        <v>40</v>
      </c>
      <c s="6"/>
      <c s="27" t="s">
        <v>139</v>
      </c>
      <c s="6"/>
      <c s="6"/>
      <c s="6"/>
      <c s="40">
        <f>0+Q76</f>
      </c>
      <c s="6"/>
      <c r="O76">
        <f>0+R76</f>
      </c>
      <c r="Q76">
        <f>0+I77+I81+I85</f>
      </c>
      <c>
        <f>0+O77+O81+O85</f>
      </c>
    </row>
    <row r="77" spans="1:16" ht="12.75">
      <c r="A77" s="25" t="s">
        <v>47</v>
      </c>
      <c s="29" t="s">
        <v>214</v>
      </c>
      <c s="29" t="s">
        <v>395</v>
      </c>
      <c s="25" t="s">
        <v>23</v>
      </c>
      <c s="30" t="s">
        <v>396</v>
      </c>
      <c s="31" t="s">
        <v>142</v>
      </c>
      <c s="32">
        <v>5.23</v>
      </c>
      <c s="33">
        <v>0</v>
      </c>
      <c s="33">
        <f>ROUND(ROUND(H77,2)*ROUND(G77,3),2)</f>
      </c>
      <c s="31" t="s">
        <v>52</v>
      </c>
      <c r="O77">
        <f>(I77*21)/100</f>
      </c>
      <c t="s">
        <v>23</v>
      </c>
    </row>
    <row r="78" spans="1:5" ht="25.5">
      <c r="A78" s="34" t="s">
        <v>53</v>
      </c>
      <c r="E78" s="35" t="s">
        <v>558</v>
      </c>
    </row>
    <row r="79" spans="1:5" ht="12.75">
      <c r="A79" s="36" t="s">
        <v>55</v>
      </c>
      <c r="E79" s="37" t="s">
        <v>49</v>
      </c>
    </row>
    <row r="80" spans="1:5" ht="51">
      <c r="A80" t="s">
        <v>56</v>
      </c>
      <c r="E80" s="35" t="s">
        <v>475</v>
      </c>
    </row>
    <row r="81" spans="1:16" ht="12.75">
      <c r="A81" s="25" t="s">
        <v>47</v>
      </c>
      <c s="29" t="s">
        <v>219</v>
      </c>
      <c s="29" t="s">
        <v>415</v>
      </c>
      <c s="25" t="s">
        <v>49</v>
      </c>
      <c s="30" t="s">
        <v>416</v>
      </c>
      <c s="31" t="s">
        <v>142</v>
      </c>
      <c s="32">
        <v>11.03</v>
      </c>
      <c s="33">
        <v>0</v>
      </c>
      <c s="33">
        <f>ROUND(ROUND(H81,2)*ROUND(G81,3),2)</f>
      </c>
      <c s="31" t="s">
        <v>52</v>
      </c>
      <c r="O81">
        <f>(I81*21)/100</f>
      </c>
      <c t="s">
        <v>23</v>
      </c>
    </row>
    <row r="82" spans="1:5" ht="25.5">
      <c r="A82" s="34" t="s">
        <v>53</v>
      </c>
      <c r="E82" s="35" t="s">
        <v>559</v>
      </c>
    </row>
    <row r="83" spans="1:5" ht="38.25">
      <c r="A83" s="36" t="s">
        <v>55</v>
      </c>
      <c r="E83" s="37" t="s">
        <v>560</v>
      </c>
    </row>
    <row r="84" spans="1:5" ht="25.5">
      <c r="A84" t="s">
        <v>56</v>
      </c>
      <c r="E84" s="35" t="s">
        <v>419</v>
      </c>
    </row>
    <row r="85" spans="1:16" ht="12.75">
      <c r="A85" s="25" t="s">
        <v>47</v>
      </c>
      <c s="29" t="s">
        <v>225</v>
      </c>
      <c s="29" t="s">
        <v>421</v>
      </c>
      <c s="25" t="s">
        <v>49</v>
      </c>
      <c s="30" t="s">
        <v>422</v>
      </c>
      <c s="31" t="s">
        <v>142</v>
      </c>
      <c s="32">
        <v>11.03</v>
      </c>
      <c s="33">
        <v>0</v>
      </c>
      <c s="33">
        <f>ROUND(ROUND(H85,2)*ROUND(G85,3),2)</f>
      </c>
      <c s="31" t="s">
        <v>52</v>
      </c>
      <c r="O85">
        <f>(I85*21)/100</f>
      </c>
      <c t="s">
        <v>23</v>
      </c>
    </row>
    <row r="86" spans="1:5" ht="25.5">
      <c r="A86" s="34" t="s">
        <v>53</v>
      </c>
      <c r="E86" s="35" t="s">
        <v>561</v>
      </c>
    </row>
    <row r="87" spans="1:5" ht="38.25">
      <c r="A87" s="36" t="s">
        <v>55</v>
      </c>
      <c r="E87" s="37" t="s">
        <v>560</v>
      </c>
    </row>
    <row r="88" spans="1:5" ht="38.25">
      <c r="A88" t="s">
        <v>56</v>
      </c>
      <c r="E88"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